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90" windowWidth="10530" windowHeight="7305" activeTab="0"/>
  </bookViews>
  <sheets>
    <sheet name="PAGE-1_2_3" sheetId="1" r:id="rId1"/>
    <sheet name="PAGE_4" sheetId="2" r:id="rId2"/>
    <sheet name="Sheet1" sheetId="3" r:id="rId3"/>
  </sheets>
  <definedNames>
    <definedName name="_xlnm.Print_Area" localSheetId="0">'PAGE-1_2_3'!$B$2:$L$56,'PAGE-1_2_3'!$O$2:$V$56,'PAGE-1_2_3'!$X$2:$AE$56</definedName>
  </definedNames>
  <calcPr fullCalcOnLoad="1"/>
</workbook>
</file>

<file path=xl/sharedStrings.xml><?xml version="1.0" encoding="utf-8"?>
<sst xmlns="http://schemas.openxmlformats.org/spreadsheetml/2006/main" count="369" uniqueCount="246">
  <si>
    <t>S|D</t>
  </si>
  <si>
    <t>ZSD ~FP</t>
  </si>
  <si>
    <t>!P</t>
  </si>
  <si>
    <t>DM\3JFZL</t>
  </si>
  <si>
    <t>D[0LS,</t>
  </si>
  <si>
    <t>VgI</t>
  </si>
  <si>
    <t>S],</t>
  </si>
  <si>
    <t xml:space="preserve">                                           AFAT 5[8F DFlCTL</t>
  </si>
  <si>
    <t>U|M; VFJS</t>
  </si>
  <si>
    <t>~FP</t>
  </si>
  <si>
    <t>ZP</t>
  </si>
  <si>
    <t xml:space="preserve">                 SZD]ST EyYFVM</t>
  </si>
  <si>
    <t xml:space="preserve"> ~FP</t>
  </si>
  <si>
    <t>#P</t>
  </si>
  <si>
    <t>$P</t>
  </si>
  <si>
    <t>5P</t>
  </si>
  <si>
    <t>&amp;P</t>
  </si>
  <si>
    <t>*P</t>
  </si>
  <si>
    <t>(P</t>
  </si>
  <si>
    <t>)P</t>
  </si>
  <si>
    <t>!_P</t>
  </si>
  <si>
    <r>
      <t xml:space="preserve">   !P       5UFZ EyYFGL DFlCTL   o  s S,D </t>
    </r>
    <r>
      <rPr>
        <sz val="12"/>
        <rFont val="Times New Roman"/>
        <family val="1"/>
      </rPr>
      <t xml:space="preserve">17(1) </t>
    </r>
    <r>
      <rPr>
        <sz val="12"/>
        <rFont val="TERAFONT-TRILOCHAN"/>
        <family val="2"/>
      </rPr>
      <t>D]HA f</t>
    </r>
  </si>
  <si>
    <t xml:space="preserve">         5UFZ p5ZF\TGL VgI VFJSM   o</t>
  </si>
  <si>
    <t>SM,D $ G]\ S]&lt;,</t>
  </si>
  <si>
    <t xml:space="preserve">           ~FP</t>
  </si>
  <si>
    <t xml:space="preserve">    SM,D &amp; GL S]&lt;, ZSD</t>
  </si>
  <si>
    <t xml:space="preserve">        S|D GF\P!´Z´#G]\ S]&lt;,     ~FP</t>
  </si>
  <si>
    <t xml:space="preserve"> #P</t>
  </si>
  <si>
    <t xml:space="preserve"> !P</t>
  </si>
  <si>
    <t xml:space="preserve"> ZP</t>
  </si>
  <si>
    <t xml:space="preserve">  S]&lt;, VFJS   o   sSM,DGF !vZf</t>
  </si>
  <si>
    <t xml:space="preserve">  S]&lt;, VFJS 5UFZ ´ VgI VFJSM  o   s S,D #´$ f</t>
  </si>
  <si>
    <t xml:space="preserve">  S]&lt;, VFJS   o   sSM,DGF 5v&amp;f</t>
  </si>
  <si>
    <r>
      <t xml:space="preserve">  S,D </t>
    </r>
    <r>
      <rPr>
        <sz val="11"/>
        <rFont val="Times New Roman"/>
        <family val="1"/>
      </rPr>
      <t xml:space="preserve">80 </t>
    </r>
    <r>
      <rPr>
        <sz val="12"/>
        <rFont val="TERAFONT-TRILOCHAN"/>
        <family val="2"/>
      </rPr>
      <t xml:space="preserve">C[9/GL AFN ZSDM   o </t>
    </r>
  </si>
  <si>
    <r>
      <t xml:space="preserve">           (</t>
    </r>
    <r>
      <rPr>
        <sz val="14"/>
        <rFont val="Times New Roman"/>
        <family val="1"/>
      </rPr>
      <t>ı</t>
    </r>
    <r>
      <rPr>
        <sz val="12"/>
        <rFont val="Times New Roman"/>
        <family val="1"/>
      </rPr>
      <t xml:space="preserve">)  </t>
    </r>
    <r>
      <rPr>
        <sz val="12"/>
        <rFont val="TERAFONT-TRILOCHAN"/>
        <family val="2"/>
      </rPr>
      <t>TFP !q$q)) 5C[,F\GL ,MGG]\ jIFH   ~FP #_4___qv GL DIF"NFDF\</t>
    </r>
  </si>
  <si>
    <t xml:space="preserve">  $P</t>
  </si>
  <si>
    <t xml:space="preserve">  5P</t>
  </si>
  <si>
    <r>
      <t xml:space="preserve">S,D </t>
    </r>
    <r>
      <rPr>
        <sz val="11"/>
        <rFont val="Times New Roman"/>
        <family val="1"/>
      </rPr>
      <t xml:space="preserve">80DDB </t>
    </r>
    <r>
      <rPr>
        <sz val="12"/>
        <rFont val="TERAFONT-TRILOCHAN"/>
        <family val="2"/>
      </rPr>
      <t>C[9/ S[g;Z H[JF U\ELZ ZMUDF\ SZ[, TALAL BR" ~FP $_4___ GL DIF"NFDF\</t>
    </r>
  </si>
  <si>
    <t xml:space="preserve">  *P</t>
  </si>
  <si>
    <t xml:space="preserve">   &amp;P</t>
  </si>
  <si>
    <t xml:space="preserve"> VgI prRTZ VeIF; DF8[GL ,MGG]\ jIFH </t>
  </si>
  <si>
    <t xml:space="preserve"> VgI</t>
  </si>
  <si>
    <t xml:space="preserve">  !P       D[0LS, &gt;g:IMZg;GF 5|LDLIDGL ZSD DIF"NF                                           </t>
  </si>
  <si>
    <t xml:space="preserve">  ZP       V\W q V5\U q lJS,F\U q D\NA]lwW  JF/L VFlzT jIlST DF8[ TALAL BR"                                           </t>
  </si>
  <si>
    <t xml:space="preserve">  AFSL VFJS   o   sSM,DGF *v(f</t>
  </si>
  <si>
    <r>
      <t xml:space="preserve">            sS]&lt;, ~FP !4__4___qvGL  DIF"NFDF\  </t>
    </r>
    <r>
      <rPr>
        <sz val="11"/>
        <rFont val="Times New Roman"/>
        <family val="1"/>
      </rPr>
      <t xml:space="preserve">(CHAPTER VI-A) </t>
    </r>
  </si>
  <si>
    <t xml:space="preserve">  !P</t>
  </si>
  <si>
    <t xml:space="preserve">  ZP</t>
  </si>
  <si>
    <t xml:space="preserve">  #P</t>
  </si>
  <si>
    <r>
      <t xml:space="preserve">5|MP81F S,D </t>
    </r>
    <r>
      <rPr>
        <sz val="11"/>
        <rFont val="Times New Roman"/>
        <family val="1"/>
      </rPr>
      <t>16(3)</t>
    </r>
    <r>
      <rPr>
        <sz val="12"/>
        <rFont val="Times New Roman"/>
        <family val="1"/>
      </rPr>
      <t xml:space="preserve"> </t>
    </r>
    <r>
      <rPr>
        <sz val="12"/>
        <rFont val="TERAFONT-TRILOCHAN"/>
        <family val="2"/>
      </rPr>
      <t xml:space="preserve">D]HA  o                                                          </t>
    </r>
  </si>
  <si>
    <r>
      <t xml:space="preserve">3ZEF0FGL S5FT S,D </t>
    </r>
    <r>
      <rPr>
        <sz val="11"/>
        <rFont val="Times New Roman"/>
        <family val="1"/>
      </rPr>
      <t xml:space="preserve">10(13A) </t>
    </r>
    <r>
      <rPr>
        <sz val="12"/>
        <rFont val="TERAFONT-TRILOCHAN"/>
        <family val="2"/>
      </rPr>
      <t xml:space="preserve">D]HA                                    </t>
    </r>
  </si>
  <si>
    <t xml:space="preserve">       !P R}SJ[, 3ZEF0]\           o                                                       </t>
  </si>
  <si>
    <r>
      <t xml:space="preserve">       ZP AFN 5UFZ </t>
    </r>
    <r>
      <rPr>
        <sz val="12"/>
        <rFont val="Times New Roman"/>
        <family val="1"/>
      </rPr>
      <t xml:space="preserve">+ </t>
    </r>
    <r>
      <rPr>
        <sz val="12"/>
        <rFont val="TERAFONT-TRILOCHAN"/>
        <family val="2"/>
      </rPr>
      <t>DM\3JFZLGL !_</t>
    </r>
    <r>
      <rPr>
        <sz val="12"/>
        <rFont val="Times New Roman"/>
        <family val="1"/>
      </rPr>
      <t xml:space="preserve">% </t>
    </r>
    <r>
      <rPr>
        <sz val="12"/>
        <rFont val="TERAFONT-TRILOCHAN"/>
        <family val="2"/>
      </rPr>
      <t xml:space="preserve">ZSD          o       </t>
    </r>
    <r>
      <rPr>
        <sz val="8"/>
        <rFont val="TERAFONT-TRILOCHAN"/>
        <family val="2"/>
      </rPr>
      <t xml:space="preserve"> </t>
    </r>
    <r>
      <rPr>
        <sz val="12"/>
        <rFont val="TERAFONT-TRILOCHAN"/>
        <family val="2"/>
      </rPr>
      <t xml:space="preserve">           </t>
    </r>
  </si>
  <si>
    <t xml:space="preserve">             V[PALP;LP 5{SLGL VMKFDF\ VMKL ZSD            o          </t>
  </si>
  <si>
    <r>
      <t xml:space="preserve">      $P  sALf  BZ[BZ D/[, 3ZEF0]\           o                      </t>
    </r>
    <r>
      <rPr>
        <sz val="8"/>
        <rFont val="TERAFONT-TRILOCHAN"/>
        <family val="2"/>
      </rPr>
      <t xml:space="preserve">        </t>
    </r>
    <r>
      <rPr>
        <sz val="12"/>
        <rFont val="TERAFONT-TRILOCHAN"/>
        <family val="2"/>
      </rPr>
      <t xml:space="preserve">    </t>
    </r>
  </si>
  <si>
    <r>
      <t xml:space="preserve">      5P s;Lf S]&lt;, 5UFZ </t>
    </r>
    <r>
      <rPr>
        <sz val="12"/>
        <rFont val="Times New Roman"/>
        <family val="1"/>
      </rPr>
      <t xml:space="preserve">+ </t>
    </r>
    <r>
      <rPr>
        <sz val="12"/>
        <rFont val="TERAFONT-TRILOCHAN"/>
        <family val="2"/>
      </rPr>
      <t>DM\3JFZLGL s$_</t>
    </r>
    <r>
      <rPr>
        <sz val="12"/>
        <rFont val="Times New Roman"/>
        <family val="1"/>
      </rPr>
      <t xml:space="preserve">% </t>
    </r>
    <r>
      <rPr>
        <sz val="12"/>
        <rFont val="TERAFONT-TRILOCHAN"/>
        <family val="2"/>
      </rPr>
      <t xml:space="preserve">ZSDf  o             </t>
    </r>
  </si>
  <si>
    <t xml:space="preserve">  !P             PPPPPPPPPPPPPPPPPPPPPPPPPPZMSF6GL jIFHGL VFJS                    </t>
  </si>
  <si>
    <r>
      <t xml:space="preserve">  ZP           </t>
    </r>
    <r>
      <rPr>
        <sz val="10"/>
        <rFont val="Times New Roman"/>
        <family val="1"/>
      </rPr>
      <t xml:space="preserve"> LIC </t>
    </r>
    <r>
      <rPr>
        <sz val="12"/>
        <rFont val="TERAFONT-TRILOCHAN"/>
        <family val="2"/>
      </rPr>
      <t xml:space="preserve">GL ÒJGWFZF TYF ÒJGV1FIGL p5F0GL ZSD           </t>
    </r>
  </si>
  <si>
    <t xml:space="preserve">  #P           VgI DC[GTF6]\ S[ VFJS                                                        </t>
  </si>
  <si>
    <r>
      <t xml:space="preserve">  $P          </t>
    </r>
    <r>
      <rPr>
        <sz val="8"/>
        <rFont val="TERAFONT-TRILOCHAN"/>
        <family val="2"/>
      </rPr>
      <t xml:space="preserve"> </t>
    </r>
    <r>
      <rPr>
        <sz val="12"/>
        <rFont val="TERAFONT-TRILOCHAN"/>
        <family val="2"/>
      </rPr>
      <t xml:space="preserve">CFp; 5|M58L" VFJS                                                      </t>
    </r>
    <r>
      <rPr>
        <sz val="8"/>
        <rFont val="TERAFONT-TRILOCHAN"/>
        <family val="2"/>
      </rPr>
      <t xml:space="preserve"> </t>
    </r>
    <r>
      <rPr>
        <sz val="12"/>
        <rFont val="TERAFONT-TRILOCHAN"/>
        <family val="2"/>
      </rPr>
      <t xml:space="preserve">      </t>
    </r>
  </si>
  <si>
    <r>
      <t xml:space="preserve">  5P           O[DL,L 5[gXGGL VFJS                                                       </t>
    </r>
    <r>
      <rPr>
        <sz val="8"/>
        <rFont val="TERAFONT-TRILOCHAN"/>
        <family val="2"/>
      </rPr>
      <t xml:space="preserve"> </t>
    </r>
  </si>
  <si>
    <r>
      <t xml:space="preserve">            ~FP 5_4___ ;]WLGL DIF"NFDF\  S,D </t>
    </r>
    <r>
      <rPr>
        <sz val="11"/>
        <rFont val="Times New Roman"/>
        <family val="1"/>
      </rPr>
      <t xml:space="preserve">80DD  </t>
    </r>
    <r>
      <rPr>
        <sz val="12"/>
        <rFont val="TERAFONT-TRILOCHAN"/>
        <family val="2"/>
      </rPr>
      <t xml:space="preserve">C[9/    </t>
    </r>
  </si>
  <si>
    <t xml:space="preserve"> H]Y JLDF OF/FGL ZSD         o                                                         </t>
  </si>
  <si>
    <t xml:space="preserve"> ;FDFgI ElJQI lGlWGF OF/FGL ZSDslGIlDT OF/FGL ZSDfo  </t>
  </si>
  <si>
    <r>
      <t xml:space="preserve"> V[,PVF.P;LP ÒJG lJDF GF OF/FGL ZSD         o                      </t>
    </r>
    <r>
      <rPr>
        <sz val="8"/>
        <rFont val="TERAFONT-TRILOCHAN"/>
        <family val="2"/>
      </rPr>
      <t xml:space="preserve"> </t>
    </r>
    <r>
      <rPr>
        <sz val="12"/>
        <rFont val="TERAFONT-TRILOCHAN"/>
        <family val="2"/>
      </rPr>
      <t xml:space="preserve">   </t>
    </r>
  </si>
  <si>
    <t>!!P</t>
  </si>
  <si>
    <t>!ZP</t>
  </si>
  <si>
    <t>!#P</t>
  </si>
  <si>
    <t>!$P</t>
  </si>
  <si>
    <t>!5P</t>
  </si>
  <si>
    <t>!&amp;P</t>
  </si>
  <si>
    <t>!*P</t>
  </si>
  <si>
    <t>!(P</t>
  </si>
  <si>
    <t>!)P</t>
  </si>
  <si>
    <t xml:space="preserve"> 5P</t>
  </si>
  <si>
    <t xml:space="preserve"> &amp;P</t>
  </si>
  <si>
    <t xml:space="preserve"> *P</t>
  </si>
  <si>
    <t xml:space="preserve"> (P</t>
  </si>
  <si>
    <t xml:space="preserve"> )P</t>
  </si>
  <si>
    <t xml:space="preserve"> $P</t>
  </si>
  <si>
    <t xml:space="preserve">                                                        </t>
  </si>
  <si>
    <t xml:space="preserve">   S[gã ;ZSFZ âFZF GM8LOF.0 YI[, A[\S 8D" 0L5MhL8 :SLD Z__&amp; V\T"UT 5 JQF" S[ T[YL</t>
  </si>
  <si>
    <r>
      <t xml:space="preserve">   .gO|F:8SRZ AMg0 C[9/G]\ ZMSF6 sS,D </t>
    </r>
    <r>
      <rPr>
        <sz val="11"/>
        <rFont val="Times New Roman"/>
        <family val="1"/>
      </rPr>
      <t>80CCD</t>
    </r>
    <r>
      <rPr>
        <sz val="12"/>
        <rFont val="TERAFONT-TRILOCHAN"/>
        <family val="2"/>
      </rPr>
      <t>f</t>
    </r>
  </si>
  <si>
    <t xml:space="preserve">   DSFG ,MGGF D]N, C%TFGL ZSD                                                   </t>
  </si>
  <si>
    <t xml:space="preserve">   5LP5LPV[OP :SLD                                                                          </t>
  </si>
  <si>
    <r>
      <t xml:space="preserve">   I]PV[,PVF.P5LP5|LDLID  o </t>
    </r>
    <r>
      <rPr>
        <sz val="11"/>
        <rFont val="Times New Roman"/>
        <family val="1"/>
      </rPr>
      <t xml:space="preserve">(ULIP) </t>
    </r>
    <r>
      <rPr>
        <sz val="11"/>
        <rFont val="Times New Roman"/>
        <family val="1"/>
      </rPr>
      <t xml:space="preserve">            </t>
    </r>
    <r>
      <rPr>
        <sz val="8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</t>
    </r>
  </si>
  <si>
    <t xml:space="preserve">   ;LP8LP0LP !_q!5 JQF"GL :SLDDF\                               </t>
  </si>
  <si>
    <t xml:space="preserve">   dI]rI]V, O\0 ;A:S|L%XG                                 </t>
  </si>
  <si>
    <r>
      <t xml:space="preserve">   ÒJGWFZF q ÒJGV1FI :SLDDF\  o  R}SJ[, 5|LDLID</t>
    </r>
    <r>
      <rPr>
        <sz val="12"/>
        <rFont val="TERAFONT-TRILOCHAN"/>
        <family val="2"/>
      </rPr>
      <t xml:space="preserve"> </t>
    </r>
    <r>
      <rPr>
        <sz val="8"/>
        <rFont val="TERAFONT-TRILOCHAN"/>
        <family val="2"/>
      </rPr>
      <t xml:space="preserve"> </t>
    </r>
    <r>
      <rPr>
        <sz val="12"/>
        <rFont val="TERAFONT-TRILOCHAN"/>
        <family val="2"/>
      </rPr>
      <t xml:space="preserve">           </t>
    </r>
  </si>
  <si>
    <r>
      <t xml:space="preserve">   S,D </t>
    </r>
    <r>
      <rPr>
        <sz val="11"/>
        <rFont val="Times New Roman"/>
        <family val="1"/>
      </rPr>
      <t xml:space="preserve">80CCC </t>
    </r>
    <r>
      <rPr>
        <sz val="12"/>
        <rFont val="TERAFONT-TRILOCHAN"/>
        <family val="2"/>
      </rPr>
      <t xml:space="preserve">D]HA </t>
    </r>
    <r>
      <rPr>
        <sz val="12"/>
        <rFont val="Arial"/>
        <family val="0"/>
      </rPr>
      <t>'</t>
    </r>
    <r>
      <rPr>
        <sz val="12"/>
        <rFont val="TERAFONT-TRILOCHAN"/>
        <family val="2"/>
      </rPr>
      <t>ÒJG ;]Z1FF</t>
    </r>
    <r>
      <rPr>
        <sz val="12"/>
        <rFont val="Arial"/>
        <family val="0"/>
      </rPr>
      <t>'</t>
    </r>
    <r>
      <rPr>
        <sz val="11"/>
        <rFont val="Arial"/>
        <family val="2"/>
      </rPr>
      <t>(LIC)</t>
    </r>
    <r>
      <rPr>
        <sz val="12"/>
        <rFont val="TERAFONT-TRILOCHAN"/>
        <family val="2"/>
      </rPr>
      <t xml:space="preserve"> VG[ </t>
    </r>
    <r>
      <rPr>
        <sz val="11"/>
        <rFont val="Arial"/>
        <family val="2"/>
      </rPr>
      <t xml:space="preserve">ICICI </t>
    </r>
    <r>
      <rPr>
        <sz val="12"/>
        <rFont val="TERAFONT-TRILOCHAN"/>
        <family val="2"/>
      </rPr>
      <t xml:space="preserve">5[gXG O\0                              </t>
    </r>
  </si>
  <si>
    <t xml:space="preserve">   8I]XG OL ZSD sA[ AF/SM DF8[fsV[S AF/S NL9 ~FP !Z4___qvf</t>
  </si>
  <si>
    <t xml:space="preserve">   VgI</t>
  </si>
  <si>
    <r>
      <t xml:space="preserve">  VFJS J[ZFGL U6TZL   o   </t>
    </r>
    <r>
      <rPr>
        <b/>
        <sz val="11"/>
        <rFont val="Times New Roman"/>
        <family val="1"/>
      </rPr>
      <t xml:space="preserve">(A) </t>
    </r>
    <r>
      <rPr>
        <b/>
        <sz val="12"/>
        <rFont val="TERAFONT-TRILOCHAN"/>
        <family val="2"/>
      </rPr>
      <t>5Z]QF SD"RFZLGF lS:;FDF\</t>
    </r>
  </si>
  <si>
    <t>PPP  GL, PPP</t>
  </si>
  <si>
    <r>
      <t xml:space="preserve">   ~FPPPPPPPPPPPPPPPPPPPPPPPPPPPPPPPPPPPPPPPPPPPPPGF Z_</t>
    </r>
    <r>
      <rPr>
        <sz val="10"/>
        <rFont val="Times New Roman"/>
        <family val="1"/>
      </rPr>
      <t xml:space="preserve">% </t>
    </r>
    <r>
      <rPr>
        <sz val="12"/>
        <rFont val="TERAFONT-TRILOCHAN"/>
        <family val="2"/>
      </rPr>
      <t>5|DF6[</t>
    </r>
  </si>
  <si>
    <r>
      <t xml:space="preserve">   ~FPPPPPPPPPPPPPPPPPPPPPPPPPPPPPPPPPPPPPPPPPPPPPGF #_</t>
    </r>
    <r>
      <rPr>
        <sz val="10"/>
        <rFont val="Times New Roman"/>
        <family val="1"/>
      </rPr>
      <t xml:space="preserve">% </t>
    </r>
    <r>
      <rPr>
        <sz val="12"/>
        <rFont val="TERAFONT-TRILOCHAN"/>
        <family val="2"/>
      </rPr>
      <t>5|DF6[</t>
    </r>
  </si>
  <si>
    <r>
      <t xml:space="preserve">   S], 8[1FGL YTL ZSD S|D G\P !$</t>
    </r>
    <r>
      <rPr>
        <sz val="11"/>
        <rFont val="Times New Roman"/>
        <family val="1"/>
      </rPr>
      <t xml:space="preserve">A </t>
    </r>
    <r>
      <rPr>
        <sz val="12"/>
        <rFont val="TERAFONT-TRILOCHAN"/>
        <family val="2"/>
      </rPr>
      <t>s S|D G\P!YL$f G]\ S]&lt;, ;ZJF/M</t>
    </r>
  </si>
  <si>
    <t xml:space="preserve">  :+L SD"RFZLVMGF lS:;FDF\</t>
  </si>
  <si>
    <t xml:space="preserve">  V[HI]S[XG ;[;  o</t>
  </si>
  <si>
    <t xml:space="preserve">   RF,] JQF"DF\ EZ5F. Y. UI[, ZSD sS,D !)Z s!f f</t>
  </si>
  <si>
    <t xml:space="preserve">   VF AL,DF\YL EZJFDF\ VFJTL VFJS J[ZFGL ZSD</t>
  </si>
  <si>
    <t xml:space="preserve">;DIUF/M VG[  lJUT </t>
  </si>
  <si>
    <t>JLDM</t>
  </si>
  <si>
    <t>5LP8LP</t>
  </si>
  <si>
    <t>&gt;gSD8[1F</t>
  </si>
  <si>
    <t>ZLDFS";</t>
  </si>
  <si>
    <t xml:space="preserve">  DM\3JFZL JWFZM</t>
  </si>
  <si>
    <t xml:space="preserve">  KõF 5UFZ5\R TOFJT</t>
  </si>
  <si>
    <t xml:space="preserve">  VgI</t>
  </si>
  <si>
    <t xml:space="preserve">  AMG;</t>
  </si>
  <si>
    <t xml:space="preserve">  CFIZU|[0</t>
  </si>
  <si>
    <t xml:space="preserve"> S],</t>
  </si>
  <si>
    <t xml:space="preserve">    SM,D ( GL S]&lt;, ZSD</t>
  </si>
  <si>
    <r>
      <rPr>
        <sz val="10"/>
        <rFont val="Times New Roman"/>
        <family val="1"/>
      </rPr>
      <t>NSC.NSS.,</t>
    </r>
    <r>
      <rPr>
        <sz val="12"/>
        <rFont val="TERAFONT-TRILOCHAN"/>
        <family val="2"/>
      </rPr>
      <t xml:space="preserve"> HFDLGULZL4A[\S jIFH4;[,ZL V[SFpg8 TYF VgI V[SFpg8G]\  jIFH</t>
    </r>
  </si>
  <si>
    <t>!</t>
  </si>
  <si>
    <t>Z</t>
  </si>
  <si>
    <t>S], ZMSF6 sSM,D G\P! YL !*f</t>
  </si>
  <si>
    <t>!$</t>
  </si>
  <si>
    <t xml:space="preserve">   S|DF\S !!DF\ NXF"J[, lJUT[ SZ[, ZMSF6GF ~FP ! ,FB ;]WLGL DIF"NFDF\ D/JF5F+</t>
  </si>
  <si>
    <t xml:space="preserve">   ~FP Z4__4___qv ;]WL</t>
  </si>
  <si>
    <r>
      <t xml:space="preserve">   ~FP Z4__4__!qv YL ~FP 54__4___qv ;]WLGF !_</t>
    </r>
    <r>
      <rPr>
        <sz val="10"/>
        <rFont val="Times New Roman"/>
        <family val="1"/>
      </rPr>
      <t xml:space="preserve">% </t>
    </r>
    <r>
      <rPr>
        <sz val="12"/>
        <rFont val="TERAFONT-TRILOCHAN"/>
        <family val="2"/>
      </rPr>
      <t>5|DF6[</t>
    </r>
  </si>
  <si>
    <r>
      <t xml:space="preserve"> GF !_</t>
    </r>
    <r>
      <rPr>
        <sz val="12"/>
        <rFont val="Times New Roman"/>
        <family val="1"/>
      </rPr>
      <t>%</t>
    </r>
    <r>
      <rPr>
        <sz val="12"/>
        <rFont val="TERAFONT-TRILOCHAN"/>
        <family val="2"/>
      </rPr>
      <t>5|DF6[</t>
    </r>
  </si>
  <si>
    <r>
      <t xml:space="preserve">   ~FP 54__4__!qv YL ~FP !_4__4___qv ;]WLGF Z_</t>
    </r>
    <r>
      <rPr>
        <sz val="10"/>
        <rFont val="Times New Roman"/>
        <family val="1"/>
      </rPr>
      <t xml:space="preserve">% </t>
    </r>
    <r>
      <rPr>
        <sz val="12"/>
        <rFont val="TERAFONT-TRILOCHAN"/>
        <family val="2"/>
      </rPr>
      <t>5|DF6[</t>
    </r>
  </si>
  <si>
    <r>
      <t xml:space="preserve">   ~FP !_4__4__!qv  YL p5ZGL TDFD VFJSGF #_</t>
    </r>
    <r>
      <rPr>
        <sz val="10"/>
        <rFont val="Times New Roman"/>
        <family val="1"/>
      </rPr>
      <t xml:space="preserve">% </t>
    </r>
    <r>
      <rPr>
        <sz val="12"/>
        <rFont val="TERAFONT-TRILOCHAN"/>
        <family val="2"/>
      </rPr>
      <t>5|DF6[</t>
    </r>
  </si>
  <si>
    <t xml:space="preserve"> ;CL o </t>
  </si>
  <si>
    <t xml:space="preserve">GFD o </t>
  </si>
  <si>
    <t xml:space="preserve">   X{1Fl6S OL o5}6" ;DIGF lX1F6 DF8[ DFgI I]lGPqSM,[HqXF/F G[ EZ5F. OST            </t>
  </si>
  <si>
    <t>vo 5|DF65+ ov</t>
  </si>
  <si>
    <t xml:space="preserve">                             p5Z H6FJ[, TDFD CSLST ;FRL K[ VG[ T[DF\ NXF"jIF l;JFIGL 5UFZ EyYF\GL S[ VgI SM. VFJS </t>
  </si>
  <si>
    <t>~A~ o</t>
  </si>
  <si>
    <t>;CL o</t>
  </si>
  <si>
    <t>SR[ZLGF J0F o</t>
  </si>
  <si>
    <t>vo SR[ZLGF J0FG\] 5|DF65+ ov</t>
  </si>
  <si>
    <t xml:space="preserve"> SZJFDF\ VFJ[, K[P 5+SDF\ NXF"jIF D]HAGL VFJSJ[ZFGL DFlCTLGL RSF;6L SZ[, K[P VG[ AZFAZ DF,]D 50[, K[P 5UFZ </t>
  </si>
  <si>
    <t>AL,DF\YL SF5JF5F+ J[ZFGL ZSD S5FT SZL ,[JFDF\ VFJ[[, K[P SD"RFZLGF ZMSF6GF VFWFZMGL RSF;6L SZJFDF\ VFJ[, K[P VG[</t>
  </si>
  <si>
    <t>T[JL VFYL BF+L VF5\] K\]P</t>
  </si>
  <si>
    <t xml:space="preserve">                     p5Z H6FJ[, lJUT[ TYF ;FD[, 5+SDF\ NXF"J[, lJUTMGL V+[GF Z[S0" D]HAGL DFlCTLGL 5}ZTL RSF;6L</t>
  </si>
  <si>
    <t>TFZLB ov</t>
  </si>
  <si>
    <t>SR[ZLGF J0FGL ;CL q CMNM ov</t>
  </si>
  <si>
    <t>s SZ[,F ZMSF6GF VFWFZGL 5|DFl6T GS, ZFBJLPf</t>
  </si>
  <si>
    <t xml:space="preserve">  ÒP5LPV[OP GF BFTF G\AZ v  JlW"T  o</t>
  </si>
  <si>
    <t xml:space="preserve">  ;LP8LP0LP GL 5F;A]S G\AZ  o</t>
  </si>
  <si>
    <t xml:space="preserve"> ART ;8L"OLS[8 G\AZ  o</t>
  </si>
  <si>
    <t xml:space="preserve"> VgI  o              </t>
  </si>
  <si>
    <t xml:space="preserve"> lJDFGL 5M,L;L G\AZ  o</t>
  </si>
  <si>
    <t>5LPV[,PVF.</t>
  </si>
  <si>
    <t>#</t>
  </si>
  <si>
    <t>$</t>
  </si>
  <si>
    <t>&amp;</t>
  </si>
  <si>
    <r>
      <t xml:space="preserve"> S,D  </t>
    </r>
    <r>
      <rPr>
        <b/>
        <sz val="11"/>
        <rFont val="Times New Roman"/>
        <family val="1"/>
      </rPr>
      <t xml:space="preserve">80G </t>
    </r>
    <r>
      <rPr>
        <sz val="12"/>
        <rFont val="TERAFONT-TRILOCHAN"/>
        <family val="2"/>
      </rPr>
      <t xml:space="preserve">C[9/ DFgI ;\:YFG[ VF5[, NFGGL 5CM\RGL 5|DFl6T GS, ;FY[ &gt;gSD8[1F 0L5F8"D[G8G]\ </t>
    </r>
  </si>
  <si>
    <t xml:space="preserve"> 5|DF65+ ;FD[, ZFBJFG]\ ZC[X[P T[ l;JFI U|Fæ ZC[X[ GCLP</t>
  </si>
  <si>
    <t>*</t>
  </si>
  <si>
    <t xml:space="preserve">D[l0S,[.D 5Ml,;L G\AZ </t>
  </si>
  <si>
    <t>VF5[, WGGL Z;LN o</t>
  </si>
  <si>
    <t xml:space="preserve">UJ"D[g8 .gO|F8=SRZ AMg0 G\AZ </t>
  </si>
  <si>
    <t>(</t>
  </si>
  <si>
    <t xml:space="preserve">SR[ZLGF NOTZ[ ZFB[, K[P NXF"J[, ART q ZMSF6 ;DIDIF"NFDF\ GF YI[YL 8[1FGL ZSD J;],FT R,6YL EZ5F. SZJFDF\ VFJX[ </t>
  </si>
  <si>
    <t>TFZLBo</t>
  </si>
  <si>
    <t>SD"RFZLGL ;CL o</t>
  </si>
  <si>
    <t>SR[ZLG\]  GFD o</t>
  </si>
  <si>
    <t xml:space="preserve"> CMNM o</t>
  </si>
  <si>
    <t>GFD o</t>
  </si>
  <si>
    <t>vovovovovovovovovovovovovovovovovovovovovovovovovovovovovovovovovovovovovovovovovov</t>
  </si>
  <si>
    <t>GFDo</t>
  </si>
  <si>
    <t>CMN|Mo</t>
  </si>
  <si>
    <t>XFBFo</t>
  </si>
  <si>
    <t xml:space="preserve">lX1F6 </t>
  </si>
  <si>
    <t>JQF" o</t>
  </si>
  <si>
    <t xml:space="preserve">GL 5UFZ EyYFGL VFJS U6TZL 5+S </t>
  </si>
  <si>
    <t>PAN:</t>
  </si>
  <si>
    <r>
      <t>5lZJCG EyY]\ S,D</t>
    </r>
    <r>
      <rPr>
        <sz val="11"/>
        <rFont val="Times New Roman"/>
        <family val="1"/>
      </rPr>
      <t>(10),14(</t>
    </r>
    <r>
      <rPr>
        <sz val="14"/>
        <rFont val="Times New Roman"/>
        <family val="1"/>
      </rPr>
      <t>ıı</t>
    </r>
    <r>
      <rPr>
        <sz val="11"/>
        <rFont val="Times New Roman"/>
        <family val="1"/>
      </rPr>
      <t>)</t>
    </r>
    <r>
      <rPr>
        <sz val="12"/>
        <rFont val="TERAFONT-TRILOCHAN"/>
        <family val="2"/>
      </rPr>
      <t>DFl;S ~FP(__GL DIF"NFDF\ R]SJFI[, ZSD !__</t>
    </r>
    <r>
      <rPr>
        <sz val="12"/>
        <rFont val="Times New Roman"/>
        <family val="1"/>
      </rPr>
      <t>%</t>
    </r>
    <r>
      <rPr>
        <sz val="12"/>
        <rFont val="TERAFONT-TRILOCHAN"/>
        <family val="2"/>
      </rPr>
      <t xml:space="preserve"> AFN</t>
    </r>
  </si>
  <si>
    <r>
      <t xml:space="preserve"> !P            DSFG ,MGG]\ jIFH S,D </t>
    </r>
    <r>
      <rPr>
        <sz val="11"/>
        <rFont val="Times New Roman"/>
        <family val="1"/>
      </rPr>
      <t xml:space="preserve">24(2) </t>
    </r>
    <r>
      <rPr>
        <sz val="12"/>
        <rFont val="TERAFONT-TRILOCHAN"/>
        <family val="2"/>
      </rPr>
      <t>D]HAvAFN</t>
    </r>
  </si>
  <si>
    <r>
      <t xml:space="preserve">            ~FP !54___´!54___ s5[Z[g8; DF8[f S,D </t>
    </r>
    <r>
      <rPr>
        <sz val="11"/>
        <rFont val="Times New Roman"/>
        <family val="1"/>
      </rPr>
      <t xml:space="preserve">80D </t>
    </r>
    <r>
      <rPr>
        <sz val="12"/>
        <rFont val="TERAFONT-TRILOCHAN"/>
        <family val="2"/>
      </rPr>
      <t>C[9/   ~FP</t>
    </r>
  </si>
  <si>
    <t>!_</t>
  </si>
  <si>
    <r>
      <t xml:space="preserve">S,D </t>
    </r>
    <r>
      <rPr>
        <sz val="12"/>
        <color indexed="8"/>
        <rFont val="Times New Roman"/>
        <family val="1"/>
      </rPr>
      <t>80C, 80CCC, 80CCD</t>
    </r>
    <r>
      <rPr>
        <sz val="12"/>
        <color indexed="8"/>
        <rFont val="TERAFONT-TRILOCHAN"/>
        <family val="2"/>
      </rPr>
      <t xml:space="preserve"> C[9/ VFJSDF\YL AFN ZSDM ov</t>
    </r>
  </si>
  <si>
    <t xml:space="preserve">   V[GPV[;P;LPz[6LG]\  ( DF\ ZMSF6   o           </t>
  </si>
  <si>
    <t xml:space="preserve">   V[GPV[;P;LPz[6LG]\  jIFH  o                     </t>
  </si>
  <si>
    <t xml:space="preserve"> T[YL JW] ;DI DF8[GL ZFQ8=LIS'TqlX0I], A[\S OLS; 0L5MhL8 ZSD</t>
  </si>
  <si>
    <t>SD"RFZLV[ ARTqZMSF6qNFG SZ[, ZSDGL DFlCTL ov</t>
  </si>
  <si>
    <t>XFBFGF J0FGL ;CL q CMNM ov</t>
  </si>
  <si>
    <t>5[ 
A[g0</t>
  </si>
  <si>
    <t xml:space="preserve">U|[0
 5[ </t>
  </si>
  <si>
    <t>DSFG 
EF0]\</t>
  </si>
  <si>
    <t>BF;
5UFZ</t>
  </si>
  <si>
    <t>V[GP5LP
V[P</t>
  </si>
  <si>
    <t>5lZJCG
EyY]\</t>
  </si>
  <si>
    <t>S]&lt;,
VFJS</t>
  </si>
  <si>
    <t xml:space="preserve">ÒP5LPV[OPJlW"T
5[GXG  O\0sDF+
DFl;S OF/FGL ZSDf </t>
  </si>
  <si>
    <t>V[,P
VF.P
;LP</t>
  </si>
  <si>
    <t>DSFG
,MG</t>
  </si>
  <si>
    <t>CMÛM o</t>
  </si>
  <si>
    <t>TFP</t>
  </si>
  <si>
    <t>5UFZ
A[g0</t>
  </si>
  <si>
    <t xml:space="preserve">5UFZ
U|[0 </t>
  </si>
  <si>
    <t>V[GP5LPV[
BF; 5UFZ</t>
  </si>
  <si>
    <r>
      <t xml:space="preserve">      #P  sV[ fTOFJT s!vZf           o                                             </t>
    </r>
    <r>
      <rPr>
        <sz val="8"/>
        <rFont val="TERAFONT-TRILOCHAN"/>
        <family val="2"/>
      </rPr>
      <t xml:space="preserve"> </t>
    </r>
    <r>
      <rPr>
        <sz val="12"/>
        <rFont val="TERAFONT-TRILOCHAN"/>
        <family val="2"/>
      </rPr>
      <t xml:space="preserve">   </t>
    </r>
  </si>
  <si>
    <r>
      <t xml:space="preserve">  #P      D]bID\+Lq5|WFGD\+L ZFCT O\0DF\VF6[, OF/M !__</t>
    </r>
    <r>
      <rPr>
        <sz val="10"/>
        <rFont val="Times New Roman"/>
        <family val="1"/>
      </rPr>
      <t xml:space="preserve">% </t>
    </r>
    <r>
      <rPr>
        <sz val="12"/>
        <rFont val="TERAFONT-TRILOCHAN"/>
        <family val="2"/>
      </rPr>
      <t xml:space="preserve">GL DIF"NFDF\ S,D </t>
    </r>
    <r>
      <rPr>
        <sz val="12"/>
        <rFont val="Times New Roman"/>
        <family val="1"/>
      </rPr>
      <t>(</t>
    </r>
    <r>
      <rPr>
        <sz val="11"/>
        <rFont val="Times New Roman"/>
        <family val="1"/>
      </rPr>
      <t xml:space="preserve">80-G) </t>
    </r>
    <r>
      <rPr>
        <sz val="12"/>
        <rFont val="TERAFONT-TRILOCHAN"/>
        <family val="2"/>
      </rPr>
      <t>C[9/</t>
    </r>
  </si>
  <si>
    <t xml:space="preserve">   PPP Z PPP</t>
  </si>
  <si>
    <r>
      <t xml:space="preserve">   ~F</t>
    </r>
    <r>
      <rPr>
        <sz val="12"/>
        <rFont val="TERAFONT-TRILOCHAN"/>
        <family val="2"/>
      </rPr>
      <t>[</t>
    </r>
  </si>
  <si>
    <r>
      <t>GF Z_</t>
    </r>
    <r>
      <rPr>
        <sz val="12"/>
        <rFont val="Times New Roman"/>
        <family val="1"/>
      </rPr>
      <t xml:space="preserve">% </t>
    </r>
    <r>
      <rPr>
        <sz val="12"/>
        <rFont val="TERAFONT-TRILOCHAN"/>
        <family val="2"/>
      </rPr>
      <t>5|DF6</t>
    </r>
  </si>
  <si>
    <t>zL CFHF5Z 5|FPXF/F</t>
  </si>
  <si>
    <r>
      <t xml:space="preserve">          (</t>
    </r>
    <r>
      <rPr>
        <sz val="14"/>
        <rFont val="Times New Roman"/>
        <family val="1"/>
      </rPr>
      <t>ıı</t>
    </r>
    <r>
      <rPr>
        <sz val="12"/>
        <rFont val="Times New Roman"/>
        <family val="1"/>
      </rPr>
      <t xml:space="preserve">) </t>
    </r>
    <r>
      <rPr>
        <sz val="12"/>
        <rFont val="TERAFONT-TRILOCHAN"/>
        <family val="2"/>
      </rPr>
      <t xml:space="preserve"> TFP !q$q)) 5KLGL ,MGG]\ jIFH   ~FP !45_4___qv GL DIF"NFDF\ </t>
    </r>
  </si>
  <si>
    <t>GJ-698846-CS</t>
  </si>
  <si>
    <t>GJ-698923-CS</t>
  </si>
  <si>
    <t>D]bI lX1FS 4 zL CFHF5Z 5|FP XF/F</t>
  </si>
  <si>
    <r>
      <t xml:space="preserve">  JlW"T 5[GXG V[SFpg8 G\AZ  o </t>
    </r>
    <r>
      <rPr>
        <sz val="12"/>
        <rFont val="Times New Roman"/>
        <family val="1"/>
      </rPr>
      <t>2011060446110814</t>
    </r>
  </si>
  <si>
    <t>/2014</t>
  </si>
  <si>
    <t>VFSFZ6L JQF" ov Z_!$qZ_!5                                                  TF,]SF 5\RFIT SR[ZL E]HsSrKf</t>
  </si>
  <si>
    <t>zL 58[, ULZLXEF. ZTGXLP</t>
  </si>
  <si>
    <t xml:space="preserve">   !qZ_!# GM</t>
  </si>
  <si>
    <t xml:space="preserve">  *qZ_!# GM</t>
  </si>
  <si>
    <t xml:space="preserve">  5UFZ #qZ_!# GM</t>
  </si>
  <si>
    <t xml:space="preserve">  5UFZ $qZ_!# GM</t>
  </si>
  <si>
    <t xml:space="preserve">  5UFZ 5qZ_!# GM</t>
  </si>
  <si>
    <t xml:space="preserve">  5UFZ &amp;qZ_!# GM</t>
  </si>
  <si>
    <t xml:space="preserve">  5UFZ *qZ_!# GM</t>
  </si>
  <si>
    <t xml:space="preserve">  5UFZ (qZ_!# GM</t>
  </si>
  <si>
    <t xml:space="preserve">  5UFZ )qZ_!# GM</t>
  </si>
  <si>
    <t xml:space="preserve">  5UFZ !_qZ_!# GM</t>
  </si>
  <si>
    <t xml:space="preserve">  5UFZ !!qZ_!# GM</t>
  </si>
  <si>
    <t xml:space="preserve">  5UFZ !ZqZ_!# GM</t>
  </si>
  <si>
    <t xml:space="preserve">GYLP 5+SDF\ NXF"J[, ZMSF6 D[\ SZ[, K[ VYJF TFP #!q_#qZ_!$ 5C[,F\ ZMSF6 SZL ,[JF AF\C[WZL VF5\] K\]P T[DH T[ D]HA </t>
  </si>
  <si>
    <t>ART ZMSF6 5]Z[ 5}~] GCL\ YFI TM .gSD 8[1FGL ZSD TFP #!q_#qZ_!$ ;]WLDF\ EZ5F. SZJF AF\C[WZL VF5\] K\]P</t>
  </si>
  <si>
    <t>VgI ZMSF6</t>
  </si>
  <si>
    <r>
      <t xml:space="preserve"> 5M:8, ,F.O lJDF OF/FGL ZSD         o   </t>
    </r>
    <r>
      <rPr>
        <sz val="12"/>
        <rFont val="Times New Roman"/>
        <family val="1"/>
      </rPr>
      <t>(PLI)</t>
    </r>
    <r>
      <rPr>
        <sz val="12"/>
        <rFont val="TERAFONT-TRILOCHAN"/>
        <family val="2"/>
      </rPr>
      <t xml:space="preserve">                     </t>
    </r>
    <r>
      <rPr>
        <sz val="8"/>
        <rFont val="TERAFONT-TRILOCHAN"/>
        <family val="2"/>
      </rPr>
      <t xml:space="preserve">         </t>
    </r>
    <r>
      <rPr>
        <sz val="12"/>
        <rFont val="TERAFONT-TRILOCHAN"/>
        <family val="2"/>
      </rPr>
      <t xml:space="preserve">          </t>
    </r>
  </si>
  <si>
    <t>!Z</t>
  </si>
  <si>
    <t xml:space="preserve">   G[8 SZ5F+ ZSD s SM,D )v !! f </t>
  </si>
  <si>
    <t>!#</t>
  </si>
  <si>
    <t xml:space="preserve">   SM,D G\P!Z D]HAGL ZSD ~FP!_qv GF GÒSGF ZFpg0 OLUZDF\ VFJTL G[8 SZ 5F+ ZSD</t>
  </si>
  <si>
    <t>!5</t>
  </si>
  <si>
    <t>~FP 5F\R ,FB ;]WLGL 8[1F[A, &gt;gSD p5ZsSM,D !Z D]HAf s8[1FlZA[8 ~FPZ___ GL DIF"NFDF\f</t>
  </si>
  <si>
    <r>
      <t xml:space="preserve">S]&lt;, 8[1F sS|D !$ VYJF !$ </t>
    </r>
    <r>
      <rPr>
        <sz val="12"/>
        <rFont val="Times New Roman"/>
        <family val="1"/>
      </rPr>
      <t>A</t>
    </r>
    <r>
      <rPr>
        <sz val="12"/>
        <rFont val="TERAFONT-TRILOCHAN"/>
        <family val="2"/>
      </rPr>
      <t xml:space="preserve"> v !5f</t>
    </r>
  </si>
  <si>
    <r>
      <t>!$</t>
    </r>
    <r>
      <rPr>
        <sz val="12"/>
        <rFont val="Times New Roman"/>
        <family val="1"/>
      </rPr>
      <t>A</t>
    </r>
  </si>
  <si>
    <r>
      <t xml:space="preserve">   S], 8[1FGL ZSD sSM,D !&amp;  D]HAGL fGF Z</t>
    </r>
    <r>
      <rPr>
        <sz val="10"/>
        <rFont val="Times New Roman"/>
        <family val="1"/>
      </rPr>
      <t xml:space="preserve">% </t>
    </r>
    <r>
      <rPr>
        <sz val="10"/>
        <rFont val="TERAFONT-TRILOCHAN"/>
        <family val="2"/>
      </rPr>
      <t>´ !</t>
    </r>
    <r>
      <rPr>
        <sz val="10"/>
        <rFont val="Times New Roman"/>
        <family val="1"/>
      </rPr>
      <t xml:space="preserve">% </t>
    </r>
    <r>
      <rPr>
        <sz val="10"/>
        <rFont val="TERAFONT-TRILOCHAN"/>
        <family val="2"/>
      </rPr>
      <t>CFIZ V[HI]S[XGGF NZ[ YTL ZSD</t>
    </r>
  </si>
  <si>
    <r>
      <t xml:space="preserve">  S], EZJF5F+ 8[1FGL ZSD sSM,D G\P!&amp; </t>
    </r>
    <r>
      <rPr>
        <b/>
        <sz val="12"/>
        <rFont val="TERAFONT-TRILOCHAN"/>
        <family val="0"/>
      </rPr>
      <t xml:space="preserve">´ </t>
    </r>
    <r>
      <rPr>
        <b/>
        <sz val="12"/>
        <rFont val="TERAFONT-TRILOCHAN"/>
        <family val="2"/>
      </rPr>
      <t>!*</t>
    </r>
    <r>
      <rPr>
        <b/>
        <sz val="12"/>
        <rFont val="TERAFONT-TRILOCHAN"/>
        <family val="2"/>
      </rPr>
      <t>f</t>
    </r>
  </si>
  <si>
    <t>Z_P</t>
  </si>
  <si>
    <t xml:space="preserve">   S]&lt;, VFJS J[ZFGL EZ5F. YTL ZSD SM,D G\Ps!)´Z_f</t>
  </si>
  <si>
    <t>Z!P</t>
  </si>
  <si>
    <t>ZZP</t>
  </si>
  <si>
    <r>
      <t xml:space="preserve">   AFSL EZJFGL q ZLO\0 D[/JJFGL ZSD </t>
    </r>
    <r>
      <rPr>
        <b/>
        <sz val="12"/>
        <rFont val="TERAFONT-TRILOCHAN"/>
        <family val="0"/>
      </rPr>
      <t>sSM,D !(vZ!f</t>
    </r>
  </si>
  <si>
    <t xml:space="preserve">  5UFZ !qZ_!$ GM</t>
  </si>
  <si>
    <t xml:space="preserve">  5UFZ ZqZ_!$ GM</t>
  </si>
  <si>
    <t>5F\RDM  C%TM</t>
  </si>
  <si>
    <t>EFG]XF,L DI]Z UMlJ\N</t>
  </si>
  <si>
    <t>;LPVFZP;LP SMPVMP</t>
  </si>
  <si>
    <t>ALAPB9969Q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</si>
</sst>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 mmmm\,\ yyyy"/>
    <numFmt numFmtId="165" formatCode="[$-409]h:mm:ss\ AM/PM"/>
    <numFmt numFmtId="166" formatCode="[$-409]dddd\,\ mmmm\ dd\,\ yyyy"/>
  </numFmts>
  <fonts count="86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sz val="16"/>
      <name val="TERAFONT-TRILOCHAN"/>
      <family val="2"/>
    </font>
    <font>
      <b/>
      <sz val="18"/>
      <name val="TERAFONT-ARUN"/>
      <family val="5"/>
    </font>
    <font>
      <sz val="14"/>
      <name val="Times New Roman"/>
      <family val="1"/>
    </font>
    <font>
      <sz val="12"/>
      <name val="TERAFONT-TRILOCHAN"/>
      <family val="2"/>
    </font>
    <font>
      <sz val="12"/>
      <name val="Times New Roman"/>
      <family val="1"/>
    </font>
    <font>
      <sz val="8"/>
      <name val="TERAFONT-TRILOCHAN"/>
      <family val="2"/>
    </font>
    <font>
      <b/>
      <sz val="12"/>
      <name val="TERAFONT-TRILOCHAN"/>
      <family val="2"/>
    </font>
    <font>
      <sz val="12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name val="TERAFONT-TRILOCHAN"/>
      <family val="2"/>
    </font>
    <font>
      <sz val="8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4"/>
      <name val="Arial"/>
      <family val="0"/>
    </font>
    <font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color indexed="8"/>
      <name val="TERAFONT-TRILOCHAN"/>
      <family val="2"/>
    </font>
    <font>
      <sz val="13"/>
      <color indexed="8"/>
      <name val="TERAFONT-TRILOCHAN"/>
      <family val="2"/>
    </font>
    <font>
      <b/>
      <sz val="12"/>
      <color indexed="8"/>
      <name val="Times New Roman"/>
      <family val="1"/>
    </font>
    <font>
      <b/>
      <u val="single"/>
      <sz val="14"/>
      <color indexed="8"/>
      <name val="TERAFONT-TRILOCHAN"/>
      <family val="2"/>
    </font>
    <font>
      <b/>
      <sz val="12"/>
      <color indexed="8"/>
      <name val="TERAFONT-TRILOCHAN"/>
      <family val="2"/>
    </font>
    <font>
      <b/>
      <sz val="15"/>
      <color indexed="8"/>
      <name val="TERAFONT-TRILOCHAN"/>
      <family val="2"/>
    </font>
    <font>
      <b/>
      <sz val="16"/>
      <color indexed="8"/>
      <name val="TERAFONT-TRILOCHAN"/>
      <family val="2"/>
    </font>
    <font>
      <b/>
      <sz val="14"/>
      <name val="TERAFONT-TRILOCHAN"/>
      <family val="2"/>
    </font>
    <font>
      <sz val="14"/>
      <name val="TERAFONT-TRILOCHAN"/>
      <family val="2"/>
    </font>
    <font>
      <sz val="11.5"/>
      <name val="TERAFONT-TRILOCHAN"/>
      <family val="2"/>
    </font>
    <font>
      <sz val="12"/>
      <color indexed="8"/>
      <name val="Times New Roman"/>
      <family val="1"/>
    </font>
    <font>
      <b/>
      <sz val="10"/>
      <name val="TERAFONT-TRILOCHAN"/>
      <family val="2"/>
    </font>
    <font>
      <b/>
      <sz val="11"/>
      <name val="TERAFONT-TRILOCHAN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60"/>
      <name val="Times New Roman"/>
      <family val="1"/>
    </font>
    <font>
      <sz val="12"/>
      <color indexed="60"/>
      <name val="Times New Roman"/>
      <family val="1"/>
    </font>
    <font>
      <sz val="12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60"/>
      <name val="TERAFONT-TRILOCHAN"/>
      <family val="2"/>
    </font>
    <font>
      <sz val="10"/>
      <color indexed="10"/>
      <name val="Arial"/>
      <family val="2"/>
    </font>
    <font>
      <sz val="12"/>
      <color indexed="10"/>
      <name val="TERAFONT-TRILOCHAN"/>
      <family val="2"/>
    </font>
    <font>
      <sz val="11"/>
      <name val="TERAFONT-TRILOCHAN"/>
      <family val="2"/>
    </font>
    <font>
      <b/>
      <sz val="20"/>
      <color indexed="8"/>
      <name val="TERAFONT-MARUT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C0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sz val="13"/>
      <color rgb="FFFF0000"/>
      <name val="Times New Roman"/>
      <family val="1"/>
    </font>
    <font>
      <sz val="12"/>
      <color rgb="FFFF0000"/>
      <name val="TERAFONT-TRILOCHAN"/>
      <family val="2"/>
    </font>
    <font>
      <sz val="10"/>
      <color rgb="FFFF0000"/>
      <name val="Arial"/>
      <family val="2"/>
    </font>
    <font>
      <sz val="12"/>
      <color rgb="FFC00000"/>
      <name val="TERAFONT-TRILOCH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1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>
        <color indexed="63"/>
      </top>
      <bottom>
        <color indexed="63"/>
      </bottom>
    </border>
    <border>
      <left style="thin">
        <color indexed="16"/>
      </left>
      <right style="thin">
        <color indexed="16"/>
      </right>
      <top>
        <color indexed="63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48"/>
      </bottom>
    </border>
    <border>
      <left style="thin">
        <color indexed="16"/>
      </left>
      <right style="thin">
        <color indexed="16"/>
      </right>
      <top style="thin">
        <color indexed="48"/>
      </top>
      <bottom style="thin">
        <color indexed="48"/>
      </bottom>
    </border>
    <border>
      <left style="thin">
        <color indexed="16"/>
      </left>
      <right style="thin">
        <color indexed="16"/>
      </right>
      <top style="thin">
        <color indexed="48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48"/>
      </bottom>
    </border>
    <border>
      <left style="thin">
        <color indexed="16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48"/>
      </bottom>
    </border>
    <border>
      <left>
        <color indexed="63"/>
      </left>
      <right style="thin">
        <color indexed="16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16"/>
      </right>
      <top style="thin">
        <color indexed="48"/>
      </top>
      <bottom>
        <color indexed="63"/>
      </bottom>
    </border>
    <border>
      <left style="thin">
        <color indexed="16"/>
      </left>
      <right style="thin">
        <color indexed="16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48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48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16"/>
      </left>
      <right style="thin">
        <color indexed="16"/>
      </right>
      <top style="thin">
        <color indexed="16"/>
      </top>
      <bottom>
        <color indexed="63"/>
      </bottom>
    </border>
    <border>
      <left>
        <color indexed="63"/>
      </left>
      <right style="thin">
        <color indexed="16"/>
      </right>
      <top style="thin">
        <color indexed="16"/>
      </top>
      <bottom>
        <color indexed="63"/>
      </bottom>
    </border>
    <border>
      <left style="thin">
        <color indexed="16"/>
      </left>
      <right>
        <color indexed="63"/>
      </right>
      <top style="thin">
        <color indexed="48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48"/>
      </top>
      <bottom style="thin">
        <color theme="4"/>
      </bottom>
    </border>
    <border>
      <left style="thin">
        <color indexed="16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16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thin"/>
      <right/>
      <top style="thin"/>
      <bottom style="thin"/>
    </border>
    <border>
      <left style="thin">
        <color indexed="48"/>
      </left>
      <right style="thin">
        <color indexed="16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16"/>
      </right>
      <top>
        <color indexed="63"/>
      </top>
      <bottom style="thin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62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9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9" fillId="0" borderId="23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8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24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2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0" xfId="0" applyFont="1" applyBorder="1" applyAlignment="1">
      <alignment horizontal="right"/>
    </xf>
    <xf numFmtId="0" fontId="6" fillId="0" borderId="30" xfId="0" applyFont="1" applyBorder="1" applyAlignment="1">
      <alignment horizontal="left"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 horizontal="right"/>
    </xf>
    <xf numFmtId="0" fontId="6" fillId="0" borderId="26" xfId="0" applyFont="1" applyBorder="1" applyAlignment="1">
      <alignment horizontal="right"/>
    </xf>
    <xf numFmtId="0" fontId="6" fillId="0" borderId="26" xfId="0" applyFont="1" applyBorder="1" applyAlignment="1">
      <alignment horizontal="center"/>
    </xf>
    <xf numFmtId="0" fontId="13" fillId="0" borderId="33" xfId="0" applyFont="1" applyBorder="1" applyAlignment="1">
      <alignment/>
    </xf>
    <xf numFmtId="0" fontId="13" fillId="0" borderId="34" xfId="0" applyFont="1" applyBorder="1" applyAlignment="1">
      <alignment/>
    </xf>
    <xf numFmtId="0" fontId="6" fillId="0" borderId="18" xfId="0" applyFont="1" applyBorder="1" applyAlignment="1">
      <alignment horizontal="right"/>
    </xf>
    <xf numFmtId="0" fontId="13" fillId="0" borderId="19" xfId="0" applyFont="1" applyBorder="1" applyAlignment="1">
      <alignment/>
    </xf>
    <xf numFmtId="0" fontId="9" fillId="0" borderId="21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8" fillId="0" borderId="34" xfId="0" applyFont="1" applyBorder="1" applyAlignment="1">
      <alignment/>
    </xf>
    <xf numFmtId="0" fontId="18" fillId="0" borderId="18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26" xfId="0" applyFont="1" applyBorder="1" applyAlignment="1">
      <alignment/>
    </xf>
    <xf numFmtId="0" fontId="6" fillId="0" borderId="35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23" xfId="0" applyFont="1" applyBorder="1" applyAlignment="1">
      <alignment horizontal="right"/>
    </xf>
    <xf numFmtId="0" fontId="6" fillId="0" borderId="21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6" fillId="0" borderId="0" xfId="0" applyNumberFormat="1" applyFont="1" applyBorder="1" applyAlignment="1">
      <alignment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29" fillId="0" borderId="0" xfId="0" applyFont="1" applyFill="1" applyAlignment="1">
      <alignment vertical="center"/>
    </xf>
    <xf numFmtId="0" fontId="30" fillId="0" borderId="11" xfId="0" applyFont="1" applyBorder="1" applyAlignment="1">
      <alignment/>
    </xf>
    <xf numFmtId="0" fontId="30" fillId="0" borderId="11" xfId="0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22" fillId="0" borderId="36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14" fontId="24" fillId="0" borderId="0" xfId="0" applyNumberFormat="1" applyFont="1" applyBorder="1" applyAlignment="1">
      <alignment vertical="center"/>
    </xf>
    <xf numFmtId="0" fontId="17" fillId="0" borderId="0" xfId="0" applyFont="1" applyFill="1" applyBorder="1" applyAlignment="1">
      <alignment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9" fillId="0" borderId="37" xfId="0" applyFont="1" applyFill="1" applyBorder="1" applyAlignment="1">
      <alignment horizontal="center"/>
    </xf>
    <xf numFmtId="0" fontId="9" fillId="0" borderId="37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37" xfId="0" applyFont="1" applyFill="1" applyBorder="1" applyAlignment="1">
      <alignment horizontal="left"/>
    </xf>
    <xf numFmtId="0" fontId="7" fillId="0" borderId="37" xfId="0" applyFont="1" applyFill="1" applyBorder="1" applyAlignment="1">
      <alignment horizontal="center"/>
    </xf>
    <xf numFmtId="0" fontId="21" fillId="0" borderId="37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16" fillId="0" borderId="37" xfId="0" applyFont="1" applyFill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0" fillId="0" borderId="15" xfId="0" applyBorder="1" applyAlignment="1">
      <alignment/>
    </xf>
    <xf numFmtId="0" fontId="22" fillId="0" borderId="0" xfId="0" applyFont="1" applyBorder="1" applyAlignment="1">
      <alignment horizontal="left" vertical="center"/>
    </xf>
    <xf numFmtId="1" fontId="20" fillId="0" borderId="19" xfId="0" applyNumberFormat="1" applyFont="1" applyBorder="1" applyAlignment="1">
      <alignment horizontal="right"/>
    </xf>
    <xf numFmtId="0" fontId="18" fillId="0" borderId="19" xfId="0" applyFont="1" applyBorder="1" applyAlignment="1">
      <alignment horizontal="right"/>
    </xf>
    <xf numFmtId="0" fontId="20" fillId="0" borderId="33" xfId="0" applyFont="1" applyBorder="1" applyAlignment="1">
      <alignment horizontal="right"/>
    </xf>
    <xf numFmtId="0" fontId="20" fillId="0" borderId="16" xfId="0" applyFont="1" applyBorder="1" applyAlignment="1">
      <alignment horizontal="right"/>
    </xf>
    <xf numFmtId="0" fontId="22" fillId="0" borderId="38" xfId="0" applyFont="1" applyBorder="1" applyAlignment="1">
      <alignment horizontal="right" vertical="center"/>
    </xf>
    <xf numFmtId="0" fontId="18" fillId="0" borderId="18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8" fillId="0" borderId="28" xfId="0" applyFont="1" applyBorder="1" applyAlignment="1">
      <alignment horizontal="right" vertical="center"/>
    </xf>
    <xf numFmtId="0" fontId="21" fillId="0" borderId="23" xfId="0" applyFont="1" applyBorder="1" applyAlignment="1">
      <alignment horizontal="right" vertical="center"/>
    </xf>
    <xf numFmtId="0" fontId="13" fillId="0" borderId="0" xfId="0" applyFont="1" applyFill="1" applyAlignment="1">
      <alignment/>
    </xf>
    <xf numFmtId="0" fontId="0" fillId="0" borderId="0" xfId="0" applyAlignment="1">
      <alignment horizontal="left" vertical="center"/>
    </xf>
    <xf numFmtId="0" fontId="22" fillId="0" borderId="0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20" fillId="0" borderId="39" xfId="0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/>
    </xf>
    <xf numFmtId="0" fontId="21" fillId="0" borderId="27" xfId="0" applyFont="1" applyBorder="1" applyAlignment="1">
      <alignment/>
    </xf>
    <xf numFmtId="1" fontId="21" fillId="0" borderId="26" xfId="0" applyNumberFormat="1" applyFont="1" applyBorder="1" applyAlignment="1">
      <alignment/>
    </xf>
    <xf numFmtId="1" fontId="21" fillId="0" borderId="27" xfId="0" applyNumberFormat="1" applyFont="1" applyBorder="1" applyAlignment="1">
      <alignment/>
    </xf>
    <xf numFmtId="0" fontId="1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9" fillId="0" borderId="34" xfId="0" applyFont="1" applyBorder="1" applyAlignment="1">
      <alignment/>
    </xf>
    <xf numFmtId="0" fontId="79" fillId="0" borderId="18" xfId="0" applyFont="1" applyBorder="1" applyAlignment="1">
      <alignment/>
    </xf>
    <xf numFmtId="0" fontId="79" fillId="0" borderId="15" xfId="0" applyFont="1" applyBorder="1" applyAlignment="1">
      <alignment/>
    </xf>
    <xf numFmtId="0" fontId="18" fillId="0" borderId="34" xfId="0" applyFont="1" applyBorder="1" applyAlignment="1">
      <alignment horizontal="right"/>
    </xf>
    <xf numFmtId="0" fontId="80" fillId="0" borderId="28" xfId="0" applyFont="1" applyBorder="1" applyAlignment="1">
      <alignment/>
    </xf>
    <xf numFmtId="0" fontId="80" fillId="0" borderId="30" xfId="0" applyFont="1" applyBorder="1" applyAlignment="1">
      <alignment/>
    </xf>
    <xf numFmtId="0" fontId="80" fillId="0" borderId="30" xfId="0" applyFont="1" applyBorder="1" applyAlignment="1">
      <alignment horizontal="right"/>
    </xf>
    <xf numFmtId="0" fontId="80" fillId="0" borderId="28" xfId="0" applyFont="1" applyBorder="1" applyAlignment="1">
      <alignment horizontal="right"/>
    </xf>
    <xf numFmtId="0" fontId="81" fillId="0" borderId="28" xfId="0" applyFont="1" applyBorder="1" applyAlignment="1">
      <alignment/>
    </xf>
    <xf numFmtId="0" fontId="81" fillId="0" borderId="15" xfId="0" applyFont="1" applyBorder="1" applyAlignment="1">
      <alignment/>
    </xf>
    <xf numFmtId="0" fontId="81" fillId="0" borderId="18" xfId="0" applyFont="1" applyBorder="1" applyAlignment="1">
      <alignment/>
    </xf>
    <xf numFmtId="0" fontId="81" fillId="0" borderId="16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81" fillId="0" borderId="40" xfId="0" applyFont="1" applyBorder="1" applyAlignment="1">
      <alignment horizontal="right" vertical="center"/>
    </xf>
    <xf numFmtId="0" fontId="81" fillId="0" borderId="26" xfId="0" applyFont="1" applyBorder="1" applyAlignment="1">
      <alignment horizontal="right" vertical="center"/>
    </xf>
    <xf numFmtId="0" fontId="81" fillId="0" borderId="37" xfId="0" applyFont="1" applyFill="1" applyBorder="1" applyAlignment="1">
      <alignment horizontal="center"/>
    </xf>
    <xf numFmtId="0" fontId="21" fillId="0" borderId="27" xfId="0" applyFont="1" applyBorder="1" applyAlignment="1">
      <alignment horizontal="right"/>
    </xf>
    <xf numFmtId="0" fontId="19" fillId="0" borderId="26" xfId="0" applyFont="1" applyBorder="1" applyAlignment="1">
      <alignment horizontal="right" vertical="center"/>
    </xf>
    <xf numFmtId="1" fontId="19" fillId="0" borderId="27" xfId="0" applyNumberFormat="1" applyFont="1" applyBorder="1" applyAlignment="1">
      <alignment horizontal="right" vertical="center"/>
    </xf>
    <xf numFmtId="0" fontId="82" fillId="0" borderId="28" xfId="0" applyFont="1" applyBorder="1" applyAlignment="1">
      <alignment horizontal="right" vertical="center"/>
    </xf>
    <xf numFmtId="0" fontId="34" fillId="0" borderId="0" xfId="0" applyFont="1" applyBorder="1" applyAlignment="1">
      <alignment/>
    </xf>
    <xf numFmtId="0" fontId="35" fillId="0" borderId="3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1" xfId="0" applyFont="1" applyBorder="1" applyAlignment="1">
      <alignment horizontal="left" vertical="center"/>
    </xf>
    <xf numFmtId="0" fontId="13" fillId="0" borderId="28" xfId="0" applyFont="1" applyBorder="1" applyAlignment="1">
      <alignment/>
    </xf>
    <xf numFmtId="1" fontId="19" fillId="0" borderId="26" xfId="0" applyNumberFormat="1" applyFont="1" applyBorder="1" applyAlignment="1">
      <alignment horizontal="right" vertical="center"/>
    </xf>
    <xf numFmtId="1" fontId="21" fillId="0" borderId="27" xfId="0" applyNumberFormat="1" applyFont="1" applyBorder="1" applyAlignment="1">
      <alignment horizontal="right"/>
    </xf>
    <xf numFmtId="1" fontId="19" fillId="0" borderId="33" xfId="0" applyNumberFormat="1" applyFont="1" applyBorder="1" applyAlignment="1">
      <alignment horizontal="right" vertical="center"/>
    </xf>
    <xf numFmtId="1" fontId="21" fillId="0" borderId="42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3" fillId="0" borderId="0" xfId="0" applyFont="1" applyBorder="1" applyAlignment="1">
      <alignment horizontal="left" vertical="center"/>
    </xf>
    <xf numFmtId="0" fontId="13" fillId="0" borderId="3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18" fillId="0" borderId="39" xfId="0" applyFont="1" applyBorder="1" applyAlignment="1">
      <alignment horizontal="right" vertical="center"/>
    </xf>
    <xf numFmtId="0" fontId="18" fillId="0" borderId="15" xfId="0" applyFont="1" applyBorder="1" applyAlignment="1">
      <alignment horizontal="right" vertical="center"/>
    </xf>
    <xf numFmtId="0" fontId="18" fillId="0" borderId="16" xfId="0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3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9" fillId="0" borderId="24" xfId="0" applyFont="1" applyBorder="1" applyAlignment="1">
      <alignment horizontal="right"/>
    </xf>
    <xf numFmtId="0" fontId="6" fillId="0" borderId="0" xfId="0" applyFont="1" applyAlignment="1">
      <alignment horizontal="left" vertical="center"/>
    </xf>
    <xf numFmtId="14" fontId="84" fillId="0" borderId="0" xfId="0" applyNumberFormat="1" applyFont="1" applyAlignment="1">
      <alignment horizontal="left"/>
    </xf>
    <xf numFmtId="0" fontId="84" fillId="0" borderId="0" xfId="0" applyNumberFormat="1" applyFont="1" applyAlignment="1">
      <alignment horizontal="left"/>
    </xf>
    <xf numFmtId="0" fontId="31" fillId="0" borderId="23" xfId="0" applyFont="1" applyBorder="1" applyAlignment="1">
      <alignment horizontal="left"/>
    </xf>
    <xf numFmtId="0" fontId="13" fillId="0" borderId="23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22" fillId="0" borderId="49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9" fillId="0" borderId="33" xfId="0" applyFont="1" applyBorder="1" applyAlignment="1">
      <alignment horizontal="right"/>
    </xf>
    <xf numFmtId="0" fontId="9" fillId="0" borderId="12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 horizontal="right"/>
    </xf>
    <xf numFmtId="0" fontId="9" fillId="0" borderId="24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21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7" fillId="0" borderId="3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4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85" fillId="0" borderId="11" xfId="0" applyFont="1" applyBorder="1" applyAlignment="1">
      <alignment horizontal="left" vertical="center"/>
    </xf>
    <xf numFmtId="0" fontId="6" fillId="0" borderId="23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0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/>
    </xf>
    <xf numFmtId="0" fontId="80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14" fontId="24" fillId="0" borderId="0" xfId="0" applyNumberFormat="1" applyFont="1" applyBorder="1" applyAlignment="1">
      <alignment horizontal="left" vertical="center"/>
    </xf>
    <xf numFmtId="0" fontId="9" fillId="0" borderId="21" xfId="0" applyFont="1" applyBorder="1" applyAlignment="1">
      <alignment horizontal="right" vertical="center"/>
    </xf>
    <xf numFmtId="0" fontId="9" fillId="0" borderId="23" xfId="0" applyFont="1" applyBorder="1" applyAlignment="1">
      <alignment horizontal="right" vertical="center"/>
    </xf>
    <xf numFmtId="0" fontId="9" fillId="0" borderId="26" xfId="0" applyFont="1" applyBorder="1" applyAlignment="1">
      <alignment horizontal="right" vertical="center"/>
    </xf>
    <xf numFmtId="0" fontId="6" fillId="0" borderId="3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 wrapText="1"/>
    </xf>
    <xf numFmtId="0" fontId="33" fillId="0" borderId="53" xfId="0" applyFont="1" applyFill="1" applyBorder="1" applyAlignment="1">
      <alignment horizontal="center" vertical="center" wrapText="1"/>
    </xf>
    <xf numFmtId="0" fontId="33" fillId="0" borderId="54" xfId="0" applyFont="1" applyFill="1" applyBorder="1" applyAlignment="1">
      <alignment horizontal="center" vertical="center" wrapText="1"/>
    </xf>
    <xf numFmtId="0" fontId="33" fillId="0" borderId="53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 wrapText="1"/>
    </xf>
    <xf numFmtId="0" fontId="29" fillId="0" borderId="55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</xdr:row>
      <xdr:rowOff>0</xdr:rowOff>
    </xdr:from>
    <xdr:ext cx="5229225" cy="400050"/>
    <xdr:sp>
      <xdr:nvSpPr>
        <xdr:cNvPr id="1" name="Text Box 4"/>
        <xdr:cNvSpPr txBox="1">
          <a:spLocks noChangeArrowheads="1"/>
        </xdr:cNvSpPr>
      </xdr:nvSpPr>
      <xdr:spPr>
        <a:xfrm>
          <a:off x="657225" y="428625"/>
          <a:ext cx="52292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77724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GF6F\SLI JQF"o Z_!#q!$ GL VFJS J[ZF U6TZLG]\ 5+S</a:t>
          </a:r>
        </a:p>
      </xdr:txBody>
    </xdr:sp>
    <xdr:clientData/>
  </xdr:oneCellAnchor>
  <xdr:oneCellAnchor>
    <xdr:from>
      <xdr:col>27</xdr:col>
      <xdr:colOff>38100</xdr:colOff>
      <xdr:row>1</xdr:row>
      <xdr:rowOff>28575</xdr:rowOff>
    </xdr:from>
    <xdr:ext cx="390525" cy="228600"/>
    <xdr:sp>
      <xdr:nvSpPr>
        <xdr:cNvPr id="2" name="Text Box 10"/>
        <xdr:cNvSpPr txBox="1">
          <a:spLocks noChangeArrowheads="1"/>
        </xdr:cNvSpPr>
      </xdr:nvSpPr>
      <xdr:spPr>
        <a:xfrm>
          <a:off x="15878175" y="200025"/>
          <a:ext cx="390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572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PPP#PPP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AF64"/>
  <sheetViews>
    <sheetView tabSelected="1" zoomScale="85" zoomScaleNormal="85" zoomScalePageLayoutView="0" workbookViewId="0" topLeftCell="A49">
      <selection activeCell="L57" sqref="L57"/>
    </sheetView>
  </sheetViews>
  <sheetFormatPr defaultColWidth="9.140625" defaultRowHeight="12.75"/>
  <cols>
    <col min="1" max="1" width="1.1484375" style="0" customWidth="1"/>
    <col min="2" max="2" width="3.421875" style="0" customWidth="1"/>
    <col min="3" max="3" width="5.28125" style="0" customWidth="1"/>
    <col min="4" max="4" width="9.28125" style="0" customWidth="1"/>
    <col min="5" max="6" width="9.421875" style="0" customWidth="1"/>
    <col min="7" max="7" width="9.8515625" style="0" customWidth="1"/>
    <col min="8" max="8" width="10.140625" style="0" customWidth="1"/>
    <col min="9" max="9" width="7.140625" style="0" customWidth="1"/>
    <col min="10" max="10" width="10.57421875" style="0" customWidth="1"/>
    <col min="11" max="11" width="10.7109375" style="0" customWidth="1"/>
    <col min="12" max="12" width="10.7109375" style="79" customWidth="1"/>
    <col min="13" max="13" width="0.42578125" style="0" customWidth="1"/>
    <col min="14" max="14" width="0.5625" style="0" customWidth="1"/>
    <col min="15" max="15" width="4.421875" style="0" customWidth="1"/>
    <col min="16" max="16" width="4.7109375" style="0" customWidth="1"/>
    <col min="17" max="17" width="11.8515625" style="0" customWidth="1"/>
    <col min="18" max="18" width="16.00390625" style="0" customWidth="1"/>
    <col min="19" max="19" width="20.28125" style="0" customWidth="1"/>
    <col min="20" max="20" width="16.140625" style="0" customWidth="1"/>
    <col min="21" max="21" width="12.00390625" style="0" customWidth="1"/>
    <col min="22" max="22" width="11.57421875" style="0" customWidth="1"/>
    <col min="23" max="23" width="1.57421875" style="0" customWidth="1"/>
    <col min="24" max="24" width="6.421875" style="0" customWidth="1"/>
    <col min="25" max="25" width="6.8515625" style="0" customWidth="1"/>
    <col min="26" max="26" width="11.57421875" style="0" customWidth="1"/>
    <col min="27" max="27" width="16.00390625" style="0" customWidth="1"/>
    <col min="28" max="28" width="15.421875" style="0" customWidth="1"/>
    <col min="29" max="29" width="13.00390625" style="0" customWidth="1"/>
    <col min="30" max="30" width="13.140625" style="0" customWidth="1"/>
    <col min="31" max="31" width="13.421875" style="0" customWidth="1"/>
    <col min="32" max="32" width="2.28125" style="0" customWidth="1"/>
  </cols>
  <sheetData>
    <row r="1" spans="15:22" ht="13.5" customHeight="1">
      <c r="O1" s="20"/>
      <c r="P1" s="20"/>
      <c r="Q1" s="20"/>
      <c r="R1" s="20"/>
      <c r="S1" s="20"/>
      <c r="T1" s="20"/>
      <c r="U1" s="20"/>
      <c r="V1" s="20"/>
    </row>
    <row r="2" spans="2:31" ht="20.25" customHeight="1">
      <c r="B2" s="236" t="s">
        <v>207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N2" s="20"/>
      <c r="O2" s="184" t="s">
        <v>197</v>
      </c>
      <c r="P2" s="184"/>
      <c r="Q2" s="184"/>
      <c r="R2" s="184"/>
      <c r="S2" s="184"/>
      <c r="T2" s="184"/>
      <c r="U2" s="184"/>
      <c r="V2" s="184"/>
      <c r="X2" s="185"/>
      <c r="Y2" s="185"/>
      <c r="Z2" s="185"/>
      <c r="AA2" s="185"/>
      <c r="AB2" s="185"/>
      <c r="AC2" s="185"/>
      <c r="AD2" s="185"/>
      <c r="AE2" s="185"/>
    </row>
    <row r="3" spans="3:32" ht="20.25" customHeight="1">
      <c r="C3" s="3"/>
      <c r="D3" s="3"/>
      <c r="N3" s="8"/>
      <c r="O3" s="26"/>
      <c r="P3" s="32" t="s">
        <v>74</v>
      </c>
      <c r="Q3" s="38" t="s">
        <v>83</v>
      </c>
      <c r="R3" s="81"/>
      <c r="S3" s="81"/>
      <c r="T3" s="65" t="s">
        <v>9</v>
      </c>
      <c r="U3" s="167">
        <v>0</v>
      </c>
      <c r="V3" s="254"/>
      <c r="X3" s="25"/>
      <c r="Y3" s="25"/>
      <c r="Z3" s="25"/>
      <c r="AA3" s="25"/>
      <c r="AB3" s="25"/>
      <c r="AC3" s="25"/>
      <c r="AD3" s="25"/>
      <c r="AE3" s="25"/>
      <c r="AF3" s="25"/>
    </row>
    <row r="4" spans="2:32" ht="18" customHeight="1">
      <c r="B4" s="1"/>
      <c r="C4" s="2"/>
      <c r="N4" s="8"/>
      <c r="O4" s="27"/>
      <c r="P4" s="33" t="s">
        <v>75</v>
      </c>
      <c r="Q4" s="36" t="s">
        <v>84</v>
      </c>
      <c r="R4" s="82"/>
      <c r="S4" s="82"/>
      <c r="T4" s="65" t="s">
        <v>9</v>
      </c>
      <c r="U4" s="168">
        <v>0</v>
      </c>
      <c r="V4" s="188"/>
      <c r="X4" s="195" t="s">
        <v>127</v>
      </c>
      <c r="Y4" s="195"/>
      <c r="Z4" s="195"/>
      <c r="AA4" s="195"/>
      <c r="AB4" s="195"/>
      <c r="AC4" s="195"/>
      <c r="AD4" s="195"/>
      <c r="AE4" s="195"/>
      <c r="AF4" s="94"/>
    </row>
    <row r="5" spans="2:32" ht="19.5" customHeight="1">
      <c r="B5" s="9"/>
      <c r="C5" s="104" t="s">
        <v>163</v>
      </c>
      <c r="D5" s="245" t="s">
        <v>243</v>
      </c>
      <c r="E5" s="245"/>
      <c r="F5" s="245"/>
      <c r="G5" s="105" t="s">
        <v>164</v>
      </c>
      <c r="H5" s="245" t="s">
        <v>244</v>
      </c>
      <c r="I5" s="245"/>
      <c r="J5" s="106" t="s">
        <v>169</v>
      </c>
      <c r="K5" s="255" t="s">
        <v>245</v>
      </c>
      <c r="L5" s="255"/>
      <c r="N5" s="8"/>
      <c r="O5" s="27"/>
      <c r="P5" s="33" t="s">
        <v>76</v>
      </c>
      <c r="Q5" s="36" t="s">
        <v>85</v>
      </c>
      <c r="R5" s="82"/>
      <c r="S5" s="82"/>
      <c r="T5" s="65" t="s">
        <v>9</v>
      </c>
      <c r="U5" s="168">
        <v>0</v>
      </c>
      <c r="V5" s="188"/>
      <c r="X5" s="194" t="s">
        <v>128</v>
      </c>
      <c r="Y5" s="194"/>
      <c r="Z5" s="194"/>
      <c r="AA5" s="194"/>
      <c r="AB5" s="194"/>
      <c r="AC5" s="194"/>
      <c r="AD5" s="194"/>
      <c r="AE5" s="194"/>
      <c r="AF5" s="86"/>
    </row>
    <row r="6" spans="1:32" ht="19.5" customHeight="1">
      <c r="A6" s="8"/>
      <c r="B6" s="11" t="s">
        <v>0</v>
      </c>
      <c r="C6" s="222" t="s">
        <v>7</v>
      </c>
      <c r="D6" s="222"/>
      <c r="E6" s="222"/>
      <c r="F6" s="222"/>
      <c r="G6" s="222"/>
      <c r="H6" s="222"/>
      <c r="I6" s="222"/>
      <c r="J6" s="223"/>
      <c r="K6" s="12" t="s">
        <v>1</v>
      </c>
      <c r="L6" s="12" t="s">
        <v>1</v>
      </c>
      <c r="N6" s="8"/>
      <c r="O6" s="27"/>
      <c r="P6" s="33" t="s">
        <v>77</v>
      </c>
      <c r="Q6" s="36" t="s">
        <v>86</v>
      </c>
      <c r="R6" s="82"/>
      <c r="S6" s="82"/>
      <c r="T6" s="65" t="s">
        <v>9</v>
      </c>
      <c r="U6" s="168">
        <v>0</v>
      </c>
      <c r="V6" s="188"/>
      <c r="X6" s="224" t="s">
        <v>221</v>
      </c>
      <c r="Y6" s="224"/>
      <c r="Z6" s="224"/>
      <c r="AA6" s="224"/>
      <c r="AB6" s="224"/>
      <c r="AC6" s="224"/>
      <c r="AD6" s="224"/>
      <c r="AE6" s="224"/>
      <c r="AF6" s="25"/>
    </row>
    <row r="7" spans="1:32" ht="16.5">
      <c r="A7" s="8"/>
      <c r="B7" s="59" t="s">
        <v>2</v>
      </c>
      <c r="C7" s="248" t="s">
        <v>21</v>
      </c>
      <c r="D7" s="249"/>
      <c r="E7" s="249"/>
      <c r="F7" s="249"/>
      <c r="G7" s="249"/>
      <c r="H7" s="249"/>
      <c r="I7" s="249"/>
      <c r="J7" s="250"/>
      <c r="K7" s="46"/>
      <c r="L7" s="239"/>
      <c r="N7" s="8"/>
      <c r="O7" s="27"/>
      <c r="P7" s="33" t="s">
        <v>78</v>
      </c>
      <c r="Q7" s="36" t="s">
        <v>87</v>
      </c>
      <c r="R7" s="82"/>
      <c r="S7" s="82"/>
      <c r="T7" s="65" t="s">
        <v>9</v>
      </c>
      <c r="U7" s="168">
        <v>0</v>
      </c>
      <c r="V7" s="188"/>
      <c r="X7" s="224" t="s">
        <v>222</v>
      </c>
      <c r="Y7" s="224"/>
      <c r="Z7" s="224"/>
      <c r="AA7" s="224"/>
      <c r="AB7" s="224"/>
      <c r="AC7" s="224"/>
      <c r="AD7" s="224"/>
      <c r="AE7" s="224"/>
      <c r="AF7" s="25"/>
    </row>
    <row r="8" spans="1:32" ht="17.25" customHeight="1">
      <c r="A8" s="8"/>
      <c r="B8" s="226" t="s">
        <v>192</v>
      </c>
      <c r="C8" s="227"/>
      <c r="D8" s="251" t="s">
        <v>193</v>
      </c>
      <c r="E8" s="253" t="s">
        <v>3</v>
      </c>
      <c r="F8" s="251" t="s">
        <v>182</v>
      </c>
      <c r="G8" s="253" t="s">
        <v>4</v>
      </c>
      <c r="H8" s="251" t="s">
        <v>194</v>
      </c>
      <c r="I8" s="251" t="s">
        <v>185</v>
      </c>
      <c r="J8" s="264" t="s">
        <v>5</v>
      </c>
      <c r="K8" s="262" t="s">
        <v>6</v>
      </c>
      <c r="L8" s="240"/>
      <c r="N8" s="8"/>
      <c r="O8" s="27"/>
      <c r="P8" s="34" t="s">
        <v>20</v>
      </c>
      <c r="Q8" s="36" t="s">
        <v>88</v>
      </c>
      <c r="R8" s="36"/>
      <c r="S8" s="36"/>
      <c r="T8" s="65" t="s">
        <v>9</v>
      </c>
      <c r="U8" s="168">
        <v>0</v>
      </c>
      <c r="V8" s="188"/>
      <c r="X8" s="25"/>
      <c r="Y8" s="25"/>
      <c r="Z8" s="25"/>
      <c r="AA8" s="25"/>
      <c r="AB8" s="25"/>
      <c r="AC8" s="25"/>
      <c r="AD8" s="25"/>
      <c r="AE8" s="25"/>
      <c r="AF8" s="25"/>
    </row>
    <row r="9" spans="1:32" ht="17.25" customHeight="1">
      <c r="A9" s="8"/>
      <c r="B9" s="228"/>
      <c r="C9" s="229"/>
      <c r="D9" s="252"/>
      <c r="E9" s="252"/>
      <c r="F9" s="252"/>
      <c r="G9" s="252"/>
      <c r="H9" s="252"/>
      <c r="I9" s="252"/>
      <c r="J9" s="265"/>
      <c r="K9" s="263"/>
      <c r="L9" s="240"/>
      <c r="N9" s="8"/>
      <c r="O9" s="27"/>
      <c r="P9" s="34" t="s">
        <v>65</v>
      </c>
      <c r="Q9" s="36" t="s">
        <v>175</v>
      </c>
      <c r="R9" s="36"/>
      <c r="S9" s="36"/>
      <c r="T9" s="65" t="s">
        <v>9</v>
      </c>
      <c r="U9" s="168">
        <v>0</v>
      </c>
      <c r="V9" s="188"/>
      <c r="X9" s="25"/>
      <c r="Y9" s="25"/>
      <c r="Z9" s="25"/>
      <c r="AA9" s="25"/>
      <c r="AB9" s="25"/>
      <c r="AC9" s="25"/>
      <c r="AD9" s="25"/>
      <c r="AE9" s="25"/>
      <c r="AF9" s="25"/>
    </row>
    <row r="10" spans="1:32" ht="17.25" customHeight="1">
      <c r="A10" s="8"/>
      <c r="B10" s="196">
        <f>SUM(PAGE_4!D31)</f>
        <v>116400</v>
      </c>
      <c r="C10" s="197"/>
      <c r="D10" s="202">
        <f>SUM(PAGE_4!E31)</f>
        <v>28800</v>
      </c>
      <c r="E10" s="202">
        <f>SUM(PAGE_4!F31)</f>
        <v>126755</v>
      </c>
      <c r="F10" s="202">
        <f>SUM(PAGE_4!G31)</f>
        <v>14520</v>
      </c>
      <c r="G10" s="202">
        <f>SUM(PAGE_4!H31)</f>
        <v>3600</v>
      </c>
      <c r="H10" s="202">
        <f>SUM(PAGE_4!I31)</f>
        <v>0</v>
      </c>
      <c r="I10" s="202">
        <f>SUM(PAGE_4!J31)</f>
        <v>0</v>
      </c>
      <c r="J10" s="202">
        <f>SUM(PAGE_4!L31)</f>
        <v>0</v>
      </c>
      <c r="K10" s="200">
        <f>SUM(B10:J11)</f>
        <v>290075</v>
      </c>
      <c r="L10" s="240"/>
      <c r="N10" s="8"/>
      <c r="O10" s="27"/>
      <c r="P10" s="34" t="s">
        <v>66</v>
      </c>
      <c r="Q10" s="36" t="s">
        <v>176</v>
      </c>
      <c r="R10" s="36"/>
      <c r="S10" s="36"/>
      <c r="T10" s="65" t="s">
        <v>9</v>
      </c>
      <c r="U10" s="168">
        <v>0</v>
      </c>
      <c r="V10" s="188"/>
      <c r="X10" s="193" t="s">
        <v>157</v>
      </c>
      <c r="Y10" s="193"/>
      <c r="Z10" s="258">
        <f>Q53</f>
        <v>41729</v>
      </c>
      <c r="AA10" s="258"/>
      <c r="AB10" s="114"/>
      <c r="AC10" s="87"/>
      <c r="AD10" s="87"/>
      <c r="AE10" s="87"/>
      <c r="AF10" s="87"/>
    </row>
    <row r="11" spans="1:32" ht="15" customHeight="1">
      <c r="A11" s="8"/>
      <c r="B11" s="198"/>
      <c r="C11" s="199"/>
      <c r="D11" s="203"/>
      <c r="E11" s="203"/>
      <c r="F11" s="203"/>
      <c r="G11" s="203"/>
      <c r="H11" s="203"/>
      <c r="I11" s="203"/>
      <c r="J11" s="203"/>
      <c r="K11" s="201"/>
      <c r="L11" s="241"/>
      <c r="N11" s="8"/>
      <c r="O11" s="27"/>
      <c r="P11" s="34" t="s">
        <v>67</v>
      </c>
      <c r="Q11" s="191" t="s">
        <v>126</v>
      </c>
      <c r="R11" s="191"/>
      <c r="S11" s="191"/>
      <c r="T11" s="192"/>
      <c r="U11" s="168"/>
      <c r="V11" s="188"/>
      <c r="X11" s="193" t="s">
        <v>129</v>
      </c>
      <c r="Y11" s="193"/>
      <c r="Z11" s="87"/>
      <c r="AA11" s="87"/>
      <c r="AB11" s="87"/>
      <c r="AC11" s="87"/>
      <c r="AD11" s="87"/>
      <c r="AE11" s="87"/>
      <c r="AF11" s="87"/>
    </row>
    <row r="12" spans="1:32" ht="16.5" customHeight="1">
      <c r="A12" s="8"/>
      <c r="B12" s="30"/>
      <c r="C12" s="259" t="s">
        <v>8</v>
      </c>
      <c r="D12" s="260"/>
      <c r="E12" s="260"/>
      <c r="F12" s="260"/>
      <c r="G12" s="260"/>
      <c r="H12" s="260"/>
      <c r="I12" s="260"/>
      <c r="J12" s="261"/>
      <c r="K12" s="48" t="s">
        <v>9</v>
      </c>
      <c r="L12" s="136">
        <f>SUM(K10)</f>
        <v>290075</v>
      </c>
      <c r="N12" s="8"/>
      <c r="O12" s="27"/>
      <c r="P12" s="34"/>
      <c r="Q12" s="36" t="s">
        <v>90</v>
      </c>
      <c r="R12" s="36"/>
      <c r="S12" s="36"/>
      <c r="T12" s="65" t="s">
        <v>9</v>
      </c>
      <c r="U12" s="168">
        <v>0</v>
      </c>
      <c r="V12" s="188"/>
      <c r="X12" s="193" t="s">
        <v>130</v>
      </c>
      <c r="Y12" s="193"/>
      <c r="Z12" s="87"/>
      <c r="AA12" s="87"/>
      <c r="AB12" s="87"/>
      <c r="AC12" s="86" t="s">
        <v>158</v>
      </c>
      <c r="AD12" s="194"/>
      <c r="AE12" s="194"/>
      <c r="AF12" s="87"/>
    </row>
    <row r="13" spans="1:32" ht="16.5" customHeight="1">
      <c r="A13" s="8"/>
      <c r="B13" s="30" t="s">
        <v>10</v>
      </c>
      <c r="C13" s="224" t="s">
        <v>11</v>
      </c>
      <c r="D13" s="224"/>
      <c r="E13" s="224"/>
      <c r="F13" s="224"/>
      <c r="G13" s="224"/>
      <c r="H13" s="224"/>
      <c r="I13" s="224"/>
      <c r="J13" s="225"/>
      <c r="K13" s="6"/>
      <c r="L13" s="242"/>
      <c r="N13" s="8"/>
      <c r="O13" s="27"/>
      <c r="P13" s="34" t="s">
        <v>68</v>
      </c>
      <c r="Q13" s="36" t="s">
        <v>89</v>
      </c>
      <c r="R13" s="36"/>
      <c r="S13" s="36"/>
      <c r="T13" s="65" t="s">
        <v>9</v>
      </c>
      <c r="U13" s="168">
        <v>0</v>
      </c>
      <c r="V13" s="188"/>
      <c r="X13" s="193" t="s">
        <v>131</v>
      </c>
      <c r="Y13" s="193"/>
      <c r="Z13" s="186" t="s">
        <v>208</v>
      </c>
      <c r="AA13" s="186"/>
      <c r="AB13" s="87"/>
      <c r="AC13" s="88" t="s">
        <v>161</v>
      </c>
      <c r="AD13" s="144" t="str">
        <f>T54</f>
        <v>EFG]XF,L DI]Z UMlJ\N</v>
      </c>
      <c r="AE13" s="144"/>
      <c r="AF13" s="87"/>
    </row>
    <row r="14" spans="1:32" ht="18" customHeight="1">
      <c r="A14" s="8"/>
      <c r="B14" s="30"/>
      <c r="C14" s="41" t="s">
        <v>28</v>
      </c>
      <c r="D14" s="49" t="s">
        <v>49</v>
      </c>
      <c r="E14" s="49"/>
      <c r="F14" s="49"/>
      <c r="G14" s="55"/>
      <c r="H14" s="49"/>
      <c r="I14" s="107"/>
      <c r="J14" s="107" t="s">
        <v>12</v>
      </c>
      <c r="K14" s="156">
        <f>SUM(PAGE_4!O31)</f>
        <v>2400</v>
      </c>
      <c r="L14" s="243"/>
      <c r="N14" s="8"/>
      <c r="O14" s="27"/>
      <c r="P14" s="34" t="s">
        <v>69</v>
      </c>
      <c r="Q14" s="36" t="s">
        <v>82</v>
      </c>
      <c r="R14" s="36"/>
      <c r="S14" s="36"/>
      <c r="T14" s="65" t="s">
        <v>9</v>
      </c>
      <c r="U14" s="168">
        <v>0</v>
      </c>
      <c r="V14" s="188"/>
      <c r="X14" s="193" t="s">
        <v>160</v>
      </c>
      <c r="Y14" s="193"/>
      <c r="Z14" s="186" t="s">
        <v>204</v>
      </c>
      <c r="AA14" s="186"/>
      <c r="AB14" s="25"/>
      <c r="AC14" s="88" t="s">
        <v>160</v>
      </c>
      <c r="AD14" s="86" t="str">
        <f>T55</f>
        <v>;LPVFZP;LP SMPVMP</v>
      </c>
      <c r="AF14" s="25"/>
    </row>
    <row r="15" spans="1:32" ht="16.5" customHeight="1">
      <c r="A15" s="8"/>
      <c r="B15" s="45"/>
      <c r="C15" s="54" t="s">
        <v>29</v>
      </c>
      <c r="D15" s="53" t="s">
        <v>50</v>
      </c>
      <c r="E15" s="53"/>
      <c r="F15" s="53"/>
      <c r="G15" s="49"/>
      <c r="H15" s="49"/>
      <c r="I15" s="107"/>
      <c r="J15" s="107" t="s">
        <v>12</v>
      </c>
      <c r="K15" s="75"/>
      <c r="L15" s="243"/>
      <c r="N15" s="8"/>
      <c r="O15" s="27"/>
      <c r="P15" s="34" t="s">
        <v>70</v>
      </c>
      <c r="Q15" s="36" t="s">
        <v>81</v>
      </c>
      <c r="R15" s="36"/>
      <c r="S15" s="36"/>
      <c r="T15" s="39"/>
      <c r="U15" s="168"/>
      <c r="V15" s="188"/>
      <c r="X15" s="193"/>
      <c r="Y15" s="193"/>
      <c r="Z15" s="224"/>
      <c r="AA15" s="224"/>
      <c r="AB15" s="25"/>
      <c r="AC15" s="88" t="s">
        <v>159</v>
      </c>
      <c r="AD15" s="186" t="s">
        <v>200</v>
      </c>
      <c r="AE15" s="186"/>
      <c r="AF15" s="25"/>
    </row>
    <row r="16" spans="1:32" ht="16.5" customHeight="1">
      <c r="A16" s="8"/>
      <c r="B16" s="30"/>
      <c r="C16" s="41"/>
      <c r="D16" s="49" t="s">
        <v>51</v>
      </c>
      <c r="E16" s="49"/>
      <c r="F16" s="49"/>
      <c r="G16" s="49"/>
      <c r="H16" s="49"/>
      <c r="I16" s="107"/>
      <c r="J16" s="107" t="s">
        <v>12</v>
      </c>
      <c r="K16" s="153">
        <v>0</v>
      </c>
      <c r="L16" s="243"/>
      <c r="N16" s="8"/>
      <c r="O16" s="27"/>
      <c r="P16" s="34"/>
      <c r="Q16" s="36" t="s">
        <v>177</v>
      </c>
      <c r="R16" s="36"/>
      <c r="S16" s="36"/>
      <c r="T16" s="65" t="s">
        <v>9</v>
      </c>
      <c r="U16" s="168">
        <v>0</v>
      </c>
      <c r="V16" s="188"/>
      <c r="X16" s="25"/>
      <c r="Y16" s="25"/>
      <c r="Z16" s="25"/>
      <c r="AA16" s="25"/>
      <c r="AB16" s="25"/>
      <c r="AC16" s="25"/>
      <c r="AD16" s="25"/>
      <c r="AE16" s="25"/>
      <c r="AF16" s="25"/>
    </row>
    <row r="17" spans="1:32" ht="16.5" customHeight="1">
      <c r="A17" s="8"/>
      <c r="B17" s="30"/>
      <c r="C17" s="41"/>
      <c r="D17" s="49" t="s">
        <v>52</v>
      </c>
      <c r="E17" s="49"/>
      <c r="F17" s="49"/>
      <c r="G17" s="49"/>
      <c r="H17" s="49"/>
      <c r="I17" s="107"/>
      <c r="J17" s="107" t="s">
        <v>12</v>
      </c>
      <c r="K17" s="153">
        <v>0</v>
      </c>
      <c r="L17" s="243"/>
      <c r="N17" s="8"/>
      <c r="O17" s="27"/>
      <c r="P17" s="34" t="s">
        <v>71</v>
      </c>
      <c r="Q17" s="36" t="s">
        <v>91</v>
      </c>
      <c r="R17" s="36"/>
      <c r="S17" s="36"/>
      <c r="T17" s="65" t="s">
        <v>9</v>
      </c>
      <c r="U17" s="168">
        <v>0</v>
      </c>
      <c r="V17" s="188"/>
      <c r="X17" s="235" t="s">
        <v>132</v>
      </c>
      <c r="Y17" s="235"/>
      <c r="Z17" s="235"/>
      <c r="AA17" s="235"/>
      <c r="AB17" s="235"/>
      <c r="AC17" s="235"/>
      <c r="AD17" s="235"/>
      <c r="AE17" s="235"/>
      <c r="AF17" s="95"/>
    </row>
    <row r="18" spans="1:32" ht="18" customHeight="1">
      <c r="A18" s="8"/>
      <c r="B18" s="30"/>
      <c r="C18" s="41"/>
      <c r="D18" s="49" t="s">
        <v>195</v>
      </c>
      <c r="E18" s="49"/>
      <c r="F18" s="49"/>
      <c r="G18" s="49"/>
      <c r="H18" s="49"/>
      <c r="I18" s="107"/>
      <c r="J18" s="107" t="s">
        <v>12</v>
      </c>
      <c r="K18" s="154">
        <v>0</v>
      </c>
      <c r="L18" s="243"/>
      <c r="N18" s="8"/>
      <c r="O18" s="28" t="s">
        <v>65</v>
      </c>
      <c r="P18" s="34"/>
      <c r="Q18" s="36" t="s">
        <v>116</v>
      </c>
      <c r="R18" s="36"/>
      <c r="S18" s="36"/>
      <c r="T18" s="65" t="s">
        <v>9</v>
      </c>
      <c r="U18" s="166">
        <f>SUM(K53:K56,U3:U17)</f>
        <v>43843</v>
      </c>
      <c r="V18" s="188"/>
      <c r="X18" s="86" t="s">
        <v>136</v>
      </c>
      <c r="Y18" s="89"/>
      <c r="Z18" s="89"/>
      <c r="AA18" s="89"/>
      <c r="AB18" s="89"/>
      <c r="AC18" s="89"/>
      <c r="AD18" s="89"/>
      <c r="AE18" s="89"/>
      <c r="AF18" s="89"/>
    </row>
    <row r="19" spans="1:32" ht="16.5" customHeight="1">
      <c r="A19" s="8"/>
      <c r="B19" s="30"/>
      <c r="C19" s="41"/>
      <c r="D19" s="49" t="s">
        <v>54</v>
      </c>
      <c r="E19" s="49"/>
      <c r="F19" s="49"/>
      <c r="G19" s="49"/>
      <c r="H19" s="53"/>
      <c r="I19" s="108"/>
      <c r="J19" s="108" t="s">
        <v>12</v>
      </c>
      <c r="K19" s="155">
        <v>0</v>
      </c>
      <c r="L19" s="243"/>
      <c r="N19" s="8"/>
      <c r="O19" s="27"/>
      <c r="P19" s="34"/>
      <c r="Q19" s="36" t="s">
        <v>118</v>
      </c>
      <c r="R19" s="36"/>
      <c r="S19" s="36"/>
      <c r="T19" s="52"/>
      <c r="U19" s="166">
        <f>SUM(U18)</f>
        <v>43843</v>
      </c>
      <c r="V19" s="188"/>
      <c r="X19" s="90" t="s">
        <v>133</v>
      </c>
      <c r="Y19" s="25"/>
      <c r="Z19" s="25"/>
      <c r="AA19" s="25"/>
      <c r="AB19" s="25"/>
      <c r="AC19" s="25"/>
      <c r="AD19" s="25"/>
      <c r="AE19" s="25"/>
      <c r="AF19" s="25"/>
    </row>
    <row r="20" spans="1:32" ht="17.25" customHeight="1">
      <c r="A20" s="8"/>
      <c r="B20" s="30"/>
      <c r="C20" s="41"/>
      <c r="D20" s="49" t="s">
        <v>55</v>
      </c>
      <c r="E20" s="49"/>
      <c r="F20" s="49"/>
      <c r="G20" s="53"/>
      <c r="H20" s="49"/>
      <c r="I20" s="107"/>
      <c r="J20" s="107" t="s">
        <v>12</v>
      </c>
      <c r="K20" s="153">
        <v>0</v>
      </c>
      <c r="L20" s="243"/>
      <c r="N20" s="8"/>
      <c r="O20" s="28"/>
      <c r="P20" s="34"/>
      <c r="Q20" s="36"/>
      <c r="R20" s="36"/>
      <c r="S20" s="36"/>
      <c r="T20" s="65"/>
      <c r="U20" s="80"/>
      <c r="V20" s="189"/>
      <c r="X20" s="25" t="s">
        <v>134</v>
      </c>
      <c r="Y20" s="25"/>
      <c r="Z20" s="25"/>
      <c r="AA20" s="25"/>
      <c r="AB20" s="25"/>
      <c r="AC20" s="25"/>
      <c r="AD20" s="25"/>
      <c r="AE20" s="25"/>
      <c r="AF20" s="25"/>
    </row>
    <row r="21" spans="1:32" ht="16.5" customHeight="1">
      <c r="A21" s="8"/>
      <c r="B21" s="30"/>
      <c r="C21" s="41"/>
      <c r="D21" s="49" t="s">
        <v>53</v>
      </c>
      <c r="E21" s="49"/>
      <c r="F21" s="49"/>
      <c r="G21" s="49"/>
      <c r="H21" s="49"/>
      <c r="I21" s="107"/>
      <c r="J21" s="107" t="s">
        <v>12</v>
      </c>
      <c r="K21" s="153">
        <v>0</v>
      </c>
      <c r="L21" s="243"/>
      <c r="N21" s="8"/>
      <c r="O21" s="28" t="s">
        <v>225</v>
      </c>
      <c r="P21" s="84" t="s">
        <v>226</v>
      </c>
      <c r="Q21" s="49"/>
      <c r="R21" s="36"/>
      <c r="S21" s="36"/>
      <c r="U21" s="65" t="s">
        <v>9</v>
      </c>
      <c r="V21" s="171">
        <f>L50-U19-U20</f>
        <v>169841</v>
      </c>
      <c r="X21" s="25" t="s">
        <v>156</v>
      </c>
      <c r="Y21" s="25"/>
      <c r="Z21" s="25"/>
      <c r="AA21" s="25"/>
      <c r="AB21" s="25"/>
      <c r="AC21" s="25"/>
      <c r="AD21" s="25"/>
      <c r="AE21" s="25"/>
      <c r="AF21" s="25"/>
    </row>
    <row r="22" spans="1:32" ht="17.25" customHeight="1">
      <c r="A22" s="8"/>
      <c r="B22" s="30"/>
      <c r="C22" s="41" t="s">
        <v>27</v>
      </c>
      <c r="D22" s="246" t="s">
        <v>170</v>
      </c>
      <c r="E22" s="246"/>
      <c r="F22" s="246"/>
      <c r="G22" s="246"/>
      <c r="H22" s="246"/>
      <c r="I22" s="246"/>
      <c r="J22" s="247"/>
      <c r="K22" s="76">
        <v>6000</v>
      </c>
      <c r="L22" s="243"/>
      <c r="N22" s="8"/>
      <c r="O22" s="28" t="s">
        <v>227</v>
      </c>
      <c r="P22" s="190" t="s">
        <v>228</v>
      </c>
      <c r="Q22" s="191"/>
      <c r="R22" s="191"/>
      <c r="S22" s="191"/>
      <c r="T22" s="192"/>
      <c r="U22" s="65" t="s">
        <v>9</v>
      </c>
      <c r="V22" s="171">
        <f>ROUND(V21,-1)</f>
        <v>169840</v>
      </c>
      <c r="X22" s="25" t="s">
        <v>135</v>
      </c>
      <c r="Y22" s="25"/>
      <c r="Z22" s="25"/>
      <c r="AA22" s="25"/>
      <c r="AB22" s="25"/>
      <c r="AC22" s="25"/>
      <c r="AD22" s="25"/>
      <c r="AE22" s="25"/>
      <c r="AF22" s="25"/>
    </row>
    <row r="23" spans="1:32" ht="16.5" customHeight="1">
      <c r="A23" s="8"/>
      <c r="B23" s="31"/>
      <c r="C23" s="56"/>
      <c r="D23" s="56"/>
      <c r="E23" s="56"/>
      <c r="F23" s="56"/>
      <c r="G23" s="56"/>
      <c r="H23" s="233" t="s">
        <v>26</v>
      </c>
      <c r="I23" s="233"/>
      <c r="J23" s="234"/>
      <c r="K23" s="131">
        <f>K14+K21+K22</f>
        <v>8400</v>
      </c>
      <c r="L23" s="244"/>
      <c r="N23" s="8"/>
      <c r="O23" s="28" t="s">
        <v>117</v>
      </c>
      <c r="P23" s="71" t="s">
        <v>92</v>
      </c>
      <c r="Q23" s="72"/>
      <c r="R23" s="72"/>
      <c r="S23" s="72"/>
      <c r="T23" s="73"/>
      <c r="U23" s="39"/>
      <c r="V23" s="187"/>
      <c r="X23" s="25"/>
      <c r="Y23" s="25"/>
      <c r="Z23" s="25"/>
      <c r="AA23" s="25"/>
      <c r="AB23" s="25"/>
      <c r="AC23" s="25"/>
      <c r="AD23" s="25"/>
      <c r="AE23" s="25"/>
      <c r="AF23" s="25"/>
    </row>
    <row r="24" spans="1:32" ht="18" customHeight="1">
      <c r="A24" s="8"/>
      <c r="B24" s="16" t="s">
        <v>13</v>
      </c>
      <c r="C24" s="222" t="s">
        <v>30</v>
      </c>
      <c r="D24" s="222"/>
      <c r="E24" s="222"/>
      <c r="F24" s="222"/>
      <c r="G24" s="222"/>
      <c r="H24" s="222"/>
      <c r="I24" s="222"/>
      <c r="J24" s="17"/>
      <c r="K24" s="109" t="s">
        <v>24</v>
      </c>
      <c r="L24" s="137">
        <f>SUM(L12-K23)</f>
        <v>281675</v>
      </c>
      <c r="N24" s="8"/>
      <c r="O24" s="29"/>
      <c r="P24" s="33" t="s">
        <v>28</v>
      </c>
      <c r="Q24" s="36" t="s">
        <v>119</v>
      </c>
      <c r="R24" s="36"/>
      <c r="S24" s="36"/>
      <c r="T24" s="52"/>
      <c r="U24" s="66" t="s">
        <v>93</v>
      </c>
      <c r="V24" s="188"/>
      <c r="X24" s="25"/>
      <c r="Y24" s="25"/>
      <c r="Z24" s="25"/>
      <c r="AA24" s="25"/>
      <c r="AB24" s="25"/>
      <c r="AC24" s="25"/>
      <c r="AD24" s="25"/>
      <c r="AE24" s="25"/>
      <c r="AF24" s="25"/>
    </row>
    <row r="25" spans="1:32" ht="16.5" customHeight="1">
      <c r="A25" s="8"/>
      <c r="B25" s="45" t="s">
        <v>14</v>
      </c>
      <c r="C25" s="43" t="s">
        <v>22</v>
      </c>
      <c r="D25" s="43"/>
      <c r="E25" s="43"/>
      <c r="F25" s="43"/>
      <c r="G25" s="43"/>
      <c r="H25" s="43"/>
      <c r="I25" s="43"/>
      <c r="J25" s="47"/>
      <c r="K25" s="77"/>
      <c r="L25" s="204"/>
      <c r="N25" s="8"/>
      <c r="O25" s="27"/>
      <c r="P25" s="33" t="s">
        <v>29</v>
      </c>
      <c r="Q25" s="36" t="s">
        <v>120</v>
      </c>
      <c r="R25" s="36"/>
      <c r="S25" s="36"/>
      <c r="T25" s="52"/>
      <c r="U25" s="39"/>
      <c r="V25" s="188"/>
      <c r="X25" s="193" t="s">
        <v>137</v>
      </c>
      <c r="Y25" s="193"/>
      <c r="Z25" s="258">
        <f>Q53</f>
        <v>41729</v>
      </c>
      <c r="AA25" s="258"/>
      <c r="AB25" s="20"/>
      <c r="AC25" s="87"/>
      <c r="AD25" s="87"/>
      <c r="AE25" s="87"/>
      <c r="AF25" s="87"/>
    </row>
    <row r="26" spans="1:32" ht="18.75">
      <c r="A26" s="8"/>
      <c r="B26" s="30"/>
      <c r="C26" s="49" t="s">
        <v>56</v>
      </c>
      <c r="D26" s="49"/>
      <c r="E26" s="49"/>
      <c r="F26" s="49"/>
      <c r="G26" s="49"/>
      <c r="H26" s="41"/>
      <c r="I26" s="108" t="s">
        <v>12</v>
      </c>
      <c r="J26" s="62"/>
      <c r="K26" s="157">
        <v>309</v>
      </c>
      <c r="L26" s="205"/>
      <c r="N26" s="8"/>
      <c r="O26" s="27"/>
      <c r="P26" s="33"/>
      <c r="Q26" s="83" t="s">
        <v>9</v>
      </c>
      <c r="R26" s="140">
        <f>IF(V22&gt;200000,V22-200000,0)</f>
        <v>0</v>
      </c>
      <c r="S26" s="36" t="s">
        <v>121</v>
      </c>
      <c r="T26" s="65" t="s">
        <v>9</v>
      </c>
      <c r="U26" s="166">
        <f>ROUND(R26*0.1,0)</f>
        <v>0</v>
      </c>
      <c r="V26" s="188"/>
      <c r="X26" s="87"/>
      <c r="Y26" s="87"/>
      <c r="Z26" s="87"/>
      <c r="AA26" s="87"/>
      <c r="AB26" s="87"/>
      <c r="AC26" s="87"/>
      <c r="AD26" s="87"/>
      <c r="AE26" s="87"/>
      <c r="AF26" s="87"/>
    </row>
    <row r="27" spans="1:32" ht="15.75" customHeight="1">
      <c r="A27" s="8"/>
      <c r="B27" s="30"/>
      <c r="C27" s="237" t="s">
        <v>113</v>
      </c>
      <c r="D27" s="238"/>
      <c r="E27" s="238"/>
      <c r="F27" s="238"/>
      <c r="G27" s="238"/>
      <c r="H27" s="238"/>
      <c r="I27" s="238"/>
      <c r="J27" s="60"/>
      <c r="K27" s="157"/>
      <c r="L27" s="205"/>
      <c r="N27" s="8"/>
      <c r="O27" s="27"/>
      <c r="P27" s="33" t="s">
        <v>27</v>
      </c>
      <c r="Q27" s="36" t="s">
        <v>122</v>
      </c>
      <c r="R27" s="36"/>
      <c r="S27" s="36"/>
      <c r="T27" s="52"/>
      <c r="U27" s="165"/>
      <c r="V27" s="188"/>
      <c r="X27" s="87"/>
      <c r="Y27" s="87"/>
      <c r="Z27" s="87"/>
      <c r="AA27" s="87"/>
      <c r="AB27" s="87"/>
      <c r="AC27" s="87"/>
      <c r="AD27" s="87"/>
      <c r="AE27" s="87"/>
      <c r="AF27" s="87"/>
    </row>
    <row r="28" spans="1:32" ht="18.75">
      <c r="A28" s="8"/>
      <c r="B28" s="45"/>
      <c r="C28" s="53" t="s">
        <v>57</v>
      </c>
      <c r="D28" s="53"/>
      <c r="E28" s="53"/>
      <c r="F28" s="53"/>
      <c r="G28" s="53"/>
      <c r="H28" s="53"/>
      <c r="I28" s="108" t="s">
        <v>12</v>
      </c>
      <c r="J28" s="62"/>
      <c r="K28" s="157">
        <v>0</v>
      </c>
      <c r="L28" s="205"/>
      <c r="N28" s="8"/>
      <c r="O28" s="27"/>
      <c r="P28" s="33"/>
      <c r="Q28" s="36" t="s">
        <v>198</v>
      </c>
      <c r="R28" s="140">
        <f>IF(V22&gt;500000,V22-500000,0)</f>
        <v>0</v>
      </c>
      <c r="S28" s="36" t="s">
        <v>199</v>
      </c>
      <c r="T28" s="65" t="s">
        <v>9</v>
      </c>
      <c r="U28" s="166">
        <f>ROUND(R28*0.2,0)</f>
        <v>0</v>
      </c>
      <c r="V28" s="188"/>
      <c r="X28" s="87"/>
      <c r="Y28" s="87"/>
      <c r="Z28" s="87"/>
      <c r="AA28" s="87"/>
      <c r="AB28" s="87"/>
      <c r="AC28" s="194" t="s">
        <v>138</v>
      </c>
      <c r="AD28" s="194"/>
      <c r="AE28" s="194"/>
      <c r="AF28" s="20"/>
    </row>
    <row r="29" spans="1:32" ht="16.5">
      <c r="A29" s="8"/>
      <c r="B29" s="30"/>
      <c r="C29" s="49" t="s">
        <v>58</v>
      </c>
      <c r="D29" s="49"/>
      <c r="E29" s="49"/>
      <c r="F29" s="53"/>
      <c r="G29" s="53"/>
      <c r="H29" s="53"/>
      <c r="I29" s="108" t="s">
        <v>12</v>
      </c>
      <c r="J29" s="62"/>
      <c r="K29" s="158">
        <v>0</v>
      </c>
      <c r="L29" s="205"/>
      <c r="N29" s="8"/>
      <c r="O29" s="27"/>
      <c r="P29" s="33" t="s">
        <v>79</v>
      </c>
      <c r="Q29" s="36" t="s">
        <v>123</v>
      </c>
      <c r="R29" s="36"/>
      <c r="S29" s="36"/>
      <c r="T29" s="52"/>
      <c r="U29" s="165"/>
      <c r="V29" s="188"/>
      <c r="X29" s="87"/>
      <c r="Y29" s="87"/>
      <c r="Z29" s="87"/>
      <c r="AA29" s="87"/>
      <c r="AB29" s="87"/>
      <c r="AC29" s="87"/>
      <c r="AD29" s="87"/>
      <c r="AE29" s="87"/>
      <c r="AF29" s="87"/>
    </row>
    <row r="30" spans="1:32" ht="18.75">
      <c r="A30" s="8"/>
      <c r="B30" s="51"/>
      <c r="C30" s="49" t="s">
        <v>59</v>
      </c>
      <c r="D30" s="49"/>
      <c r="E30" s="49"/>
      <c r="F30" s="53"/>
      <c r="G30" s="53"/>
      <c r="H30" s="53"/>
      <c r="I30" s="108" t="s">
        <v>12</v>
      </c>
      <c r="J30" s="62"/>
      <c r="K30" s="157">
        <v>0</v>
      </c>
      <c r="L30" s="205"/>
      <c r="N30" s="8"/>
      <c r="O30" s="27"/>
      <c r="P30" s="33"/>
      <c r="Q30" s="36" t="s">
        <v>95</v>
      </c>
      <c r="R30" s="36"/>
      <c r="S30" s="36"/>
      <c r="T30" s="65" t="s">
        <v>9</v>
      </c>
      <c r="U30" s="165"/>
      <c r="V30" s="189"/>
      <c r="X30" s="231" t="s">
        <v>178</v>
      </c>
      <c r="Y30" s="231"/>
      <c r="Z30" s="231"/>
      <c r="AA30" s="231"/>
      <c r="AB30" s="231"/>
      <c r="AC30" s="91"/>
      <c r="AD30" s="91"/>
      <c r="AE30" s="91"/>
      <c r="AF30" s="91"/>
    </row>
    <row r="31" spans="1:32" ht="18.75">
      <c r="A31" s="8"/>
      <c r="B31" s="51"/>
      <c r="C31" s="49" t="s">
        <v>60</v>
      </c>
      <c r="D31" s="49"/>
      <c r="E31" s="49"/>
      <c r="F31" s="53"/>
      <c r="G31" s="53"/>
      <c r="H31" s="53"/>
      <c r="I31" s="108" t="s">
        <v>12</v>
      </c>
      <c r="J31" s="62"/>
      <c r="K31" s="157">
        <v>0</v>
      </c>
      <c r="L31" s="205"/>
      <c r="N31" s="8"/>
      <c r="O31" s="27"/>
      <c r="P31" s="33" t="s">
        <v>74</v>
      </c>
      <c r="Q31" s="36" t="s">
        <v>96</v>
      </c>
      <c r="R31" s="36"/>
      <c r="S31" s="36"/>
      <c r="T31" s="65"/>
      <c r="U31" s="65" t="s">
        <v>9</v>
      </c>
      <c r="V31" s="172">
        <f>SUM(U25:U30)</f>
        <v>0</v>
      </c>
      <c r="X31" s="220" t="s">
        <v>139</v>
      </c>
      <c r="Y31" s="220"/>
      <c r="Z31" s="220"/>
      <c r="AA31" s="220"/>
      <c r="AB31" s="220"/>
      <c r="AC31" s="92"/>
      <c r="AD31" s="92"/>
      <c r="AE31" s="92"/>
      <c r="AF31" s="92"/>
    </row>
    <row r="32" spans="1:32" ht="18" customHeight="1">
      <c r="A32" s="8"/>
      <c r="B32" s="50"/>
      <c r="C32" s="42"/>
      <c r="D32" s="42"/>
      <c r="E32" s="42"/>
      <c r="F32" s="42"/>
      <c r="G32" s="42"/>
      <c r="H32" s="232" t="s">
        <v>23</v>
      </c>
      <c r="I32" s="232"/>
      <c r="J32" s="63" t="s">
        <v>24</v>
      </c>
      <c r="K32" s="134">
        <f>SUM(K26:K31)</f>
        <v>309</v>
      </c>
      <c r="L32" s="206"/>
      <c r="N32" s="8"/>
      <c r="O32" s="28" t="s">
        <v>232</v>
      </c>
      <c r="P32" s="71" t="s">
        <v>97</v>
      </c>
      <c r="Q32" s="72"/>
      <c r="R32" s="72"/>
      <c r="S32" s="72"/>
      <c r="T32" s="39"/>
      <c r="U32" s="40"/>
      <c r="V32" s="187"/>
      <c r="X32" s="92" t="s">
        <v>162</v>
      </c>
      <c r="Y32" s="92"/>
      <c r="Z32" s="92"/>
      <c r="AA32" s="92"/>
      <c r="AB32" s="92"/>
      <c r="AC32" s="92"/>
      <c r="AD32" s="92"/>
      <c r="AE32" s="92"/>
      <c r="AF32" s="92"/>
    </row>
    <row r="33" spans="1:32" ht="17.25" customHeight="1">
      <c r="A33" s="8"/>
      <c r="B33" s="16" t="s">
        <v>15</v>
      </c>
      <c r="C33" s="222" t="s">
        <v>31</v>
      </c>
      <c r="D33" s="222"/>
      <c r="E33" s="222"/>
      <c r="F33" s="222"/>
      <c r="G33" s="222"/>
      <c r="H33" s="222"/>
      <c r="I33" s="222"/>
      <c r="J33" s="19"/>
      <c r="K33" s="18" t="s">
        <v>24</v>
      </c>
      <c r="L33" s="146">
        <f>L24+K32</f>
        <v>281984</v>
      </c>
      <c r="N33" s="8"/>
      <c r="O33" s="29"/>
      <c r="P33" s="33" t="s">
        <v>28</v>
      </c>
      <c r="Q33" s="36" t="s">
        <v>119</v>
      </c>
      <c r="R33" s="36"/>
      <c r="S33" s="36"/>
      <c r="T33" s="52"/>
      <c r="U33" s="66" t="s">
        <v>93</v>
      </c>
      <c r="V33" s="188"/>
      <c r="X33" s="22"/>
      <c r="Y33" s="22"/>
      <c r="Z33" s="22"/>
      <c r="AA33" s="22"/>
      <c r="AB33" s="22"/>
      <c r="AC33" s="22"/>
      <c r="AD33" s="22"/>
      <c r="AE33" s="22"/>
      <c r="AF33" s="22"/>
    </row>
    <row r="34" spans="1:32" ht="16.5">
      <c r="A34" s="8"/>
      <c r="B34" s="45" t="s">
        <v>16</v>
      </c>
      <c r="C34" s="43" t="s">
        <v>171</v>
      </c>
      <c r="D34" s="43"/>
      <c r="E34" s="43"/>
      <c r="F34" s="43"/>
      <c r="G34" s="43"/>
      <c r="H34" s="43"/>
      <c r="I34" s="43"/>
      <c r="J34" s="47"/>
      <c r="K34" s="77"/>
      <c r="L34" s="204"/>
      <c r="N34" s="8"/>
      <c r="O34" s="29"/>
      <c r="P34" s="33" t="s">
        <v>29</v>
      </c>
      <c r="Q34" s="36" t="s">
        <v>120</v>
      </c>
      <c r="R34" s="36"/>
      <c r="S34" s="36"/>
      <c r="T34" s="52"/>
      <c r="U34" s="39"/>
      <c r="V34" s="188"/>
      <c r="W34" s="4"/>
      <c r="X34" s="85" t="s">
        <v>114</v>
      </c>
      <c r="Y34" s="25" t="s">
        <v>140</v>
      </c>
      <c r="Z34" s="25"/>
      <c r="AA34" s="25"/>
      <c r="AB34" s="25"/>
      <c r="AC34" s="25"/>
      <c r="AD34" s="25"/>
      <c r="AE34" s="25"/>
      <c r="AF34" s="25"/>
    </row>
    <row r="35" spans="1:32" ht="18" customHeight="1">
      <c r="A35" s="8"/>
      <c r="B35" s="30"/>
      <c r="C35" s="57" t="s">
        <v>34</v>
      </c>
      <c r="D35" s="44"/>
      <c r="E35" s="44"/>
      <c r="F35" s="44"/>
      <c r="G35" s="25"/>
      <c r="H35" s="43"/>
      <c r="I35" s="43"/>
      <c r="J35" s="61" t="s">
        <v>24</v>
      </c>
      <c r="K35" s="159">
        <v>0</v>
      </c>
      <c r="L35" s="205"/>
      <c r="N35" s="8"/>
      <c r="O35" s="29"/>
      <c r="P35" s="33"/>
      <c r="Q35" s="83" t="s">
        <v>9</v>
      </c>
      <c r="R35" s="140"/>
      <c r="S35" s="36" t="s">
        <v>121</v>
      </c>
      <c r="T35" s="65" t="s">
        <v>9</v>
      </c>
      <c r="U35" s="39"/>
      <c r="V35" s="188"/>
      <c r="W35" s="4"/>
      <c r="X35" s="85"/>
      <c r="Y35" s="25" t="s">
        <v>205</v>
      </c>
      <c r="Z35" s="25"/>
      <c r="AA35" s="25"/>
      <c r="AB35" s="25"/>
      <c r="AC35" s="25"/>
      <c r="AD35" s="25"/>
      <c r="AE35" s="25"/>
      <c r="AF35" s="25"/>
    </row>
    <row r="36" spans="1:32" ht="18" customHeight="1">
      <c r="A36" s="8"/>
      <c r="B36" s="45"/>
      <c r="C36" s="58" t="s">
        <v>201</v>
      </c>
      <c r="D36" s="43"/>
      <c r="E36" s="43"/>
      <c r="F36" s="43"/>
      <c r="G36" s="44"/>
      <c r="H36" s="43"/>
      <c r="I36" s="43"/>
      <c r="J36" s="61" t="s">
        <v>24</v>
      </c>
      <c r="K36" s="160">
        <v>68300</v>
      </c>
      <c r="L36" s="205"/>
      <c r="N36" s="8"/>
      <c r="O36" s="29"/>
      <c r="P36" s="33" t="s">
        <v>27</v>
      </c>
      <c r="Q36" s="36" t="s">
        <v>122</v>
      </c>
      <c r="R36" s="36"/>
      <c r="S36" s="36"/>
      <c r="T36" s="52"/>
      <c r="U36" s="39"/>
      <c r="V36" s="188"/>
      <c r="W36" s="4"/>
      <c r="X36" s="85" t="s">
        <v>115</v>
      </c>
      <c r="Y36" s="25" t="s">
        <v>144</v>
      </c>
      <c r="Z36" s="25"/>
      <c r="AA36" s="25"/>
      <c r="AB36" s="25"/>
      <c r="AC36" s="25"/>
      <c r="AD36" s="25"/>
      <c r="AE36" s="25"/>
      <c r="AF36" s="25"/>
    </row>
    <row r="37" spans="1:32" ht="17.25">
      <c r="A37" s="8"/>
      <c r="B37" s="31"/>
      <c r="C37" s="56"/>
      <c r="D37" s="56"/>
      <c r="E37" s="56"/>
      <c r="F37" s="56"/>
      <c r="G37" s="211" t="s">
        <v>25</v>
      </c>
      <c r="H37" s="211"/>
      <c r="I37" s="211"/>
      <c r="J37" s="64" t="s">
        <v>24</v>
      </c>
      <c r="K37" s="133">
        <f>SUM(K35:K36)</f>
        <v>68300</v>
      </c>
      <c r="L37" s="206"/>
      <c r="N37" s="8"/>
      <c r="O37" s="29"/>
      <c r="P37" s="33"/>
      <c r="Q37" s="36" t="s">
        <v>94</v>
      </c>
      <c r="R37" s="36"/>
      <c r="S37" s="36"/>
      <c r="T37" s="65" t="s">
        <v>9</v>
      </c>
      <c r="U37" s="39"/>
      <c r="V37" s="188"/>
      <c r="W37" s="4"/>
      <c r="X37" s="85" t="s">
        <v>146</v>
      </c>
      <c r="Y37" s="25" t="s">
        <v>141</v>
      </c>
      <c r="Z37" s="25"/>
      <c r="AA37" s="25"/>
      <c r="AB37" s="25"/>
      <c r="AC37" s="25"/>
      <c r="AD37" s="25"/>
      <c r="AE37" s="25"/>
      <c r="AF37" s="25"/>
    </row>
    <row r="38" spans="1:32" ht="18" customHeight="1">
      <c r="A38" s="8"/>
      <c r="B38" s="16" t="s">
        <v>17</v>
      </c>
      <c r="C38" s="222" t="s">
        <v>32</v>
      </c>
      <c r="D38" s="222"/>
      <c r="E38" s="222"/>
      <c r="F38" s="222"/>
      <c r="G38" s="222"/>
      <c r="H38" s="222"/>
      <c r="I38" s="222"/>
      <c r="J38" s="15"/>
      <c r="K38" s="18" t="s">
        <v>24</v>
      </c>
      <c r="L38" s="147">
        <f>L33-K37</f>
        <v>213684</v>
      </c>
      <c r="N38" s="8"/>
      <c r="O38" s="28"/>
      <c r="P38" s="33" t="s">
        <v>79</v>
      </c>
      <c r="Q38" s="36" t="s">
        <v>123</v>
      </c>
      <c r="R38" s="36"/>
      <c r="S38" s="36"/>
      <c r="T38" s="52"/>
      <c r="U38" s="39"/>
      <c r="V38" s="188"/>
      <c r="W38" s="4"/>
      <c r="X38" s="85" t="s">
        <v>147</v>
      </c>
      <c r="Y38" s="25" t="s">
        <v>142</v>
      </c>
      <c r="Z38" s="25"/>
      <c r="AA38" s="25"/>
      <c r="AB38" s="25"/>
      <c r="AC38" s="25"/>
      <c r="AD38" s="25"/>
      <c r="AE38" s="25"/>
      <c r="AF38" s="25"/>
    </row>
    <row r="39" spans="1:32" ht="16.5">
      <c r="A39" s="8"/>
      <c r="B39" s="13" t="s">
        <v>18</v>
      </c>
      <c r="C39" s="43" t="s">
        <v>33</v>
      </c>
      <c r="D39" s="43"/>
      <c r="E39" s="43"/>
      <c r="F39" s="43"/>
      <c r="G39" s="43"/>
      <c r="H39" s="43"/>
      <c r="I39" s="43"/>
      <c r="J39" s="47"/>
      <c r="K39" s="77"/>
      <c r="L39" s="204"/>
      <c r="N39" s="8"/>
      <c r="O39" s="29"/>
      <c r="P39" s="33"/>
      <c r="Q39" s="36" t="s">
        <v>95</v>
      </c>
      <c r="R39" s="36"/>
      <c r="S39" s="36"/>
      <c r="T39" s="65" t="s">
        <v>9</v>
      </c>
      <c r="U39" s="66"/>
      <c r="V39" s="189"/>
      <c r="W39" s="4"/>
      <c r="X39" s="85">
        <v>5</v>
      </c>
      <c r="Y39" s="25" t="s">
        <v>152</v>
      </c>
      <c r="Z39" s="20"/>
      <c r="AA39" s="20"/>
      <c r="AB39" s="20"/>
      <c r="AC39" s="20"/>
      <c r="AD39" s="20"/>
      <c r="AE39" s="20"/>
      <c r="AF39" s="20"/>
    </row>
    <row r="40" spans="1:32" ht="16.5">
      <c r="A40" s="8"/>
      <c r="B40" s="30"/>
      <c r="C40" s="210" t="s">
        <v>42</v>
      </c>
      <c r="D40" s="210"/>
      <c r="E40" s="210"/>
      <c r="F40" s="210"/>
      <c r="G40" s="210"/>
      <c r="H40" s="210"/>
      <c r="I40" s="210"/>
      <c r="J40" s="60"/>
      <c r="K40" s="77"/>
      <c r="L40" s="205"/>
      <c r="N40" s="8"/>
      <c r="O40" s="29"/>
      <c r="P40" s="33" t="s">
        <v>74</v>
      </c>
      <c r="Q40" s="36" t="s">
        <v>96</v>
      </c>
      <c r="R40" s="36"/>
      <c r="S40" s="36"/>
      <c r="T40" s="65" t="s">
        <v>9</v>
      </c>
      <c r="U40" s="39"/>
      <c r="V40" s="181"/>
      <c r="W40" s="4"/>
      <c r="X40" s="85" t="s">
        <v>148</v>
      </c>
      <c r="Y40" s="25" t="s">
        <v>153</v>
      </c>
      <c r="Z40" s="20"/>
      <c r="AA40" s="20"/>
      <c r="AB40" s="20"/>
      <c r="AC40" s="20"/>
      <c r="AD40" s="20"/>
      <c r="AE40" s="20"/>
      <c r="AF40" s="20"/>
    </row>
    <row r="41" spans="1:32" ht="17.25" customHeight="1">
      <c r="A41" s="8"/>
      <c r="B41" s="30"/>
      <c r="C41" s="191" t="s">
        <v>172</v>
      </c>
      <c r="D41" s="191"/>
      <c r="E41" s="191"/>
      <c r="F41" s="191"/>
      <c r="G41" s="191"/>
      <c r="H41" s="191"/>
      <c r="I41" s="191"/>
      <c r="J41" s="61" t="s">
        <v>24</v>
      </c>
      <c r="K41" s="161">
        <v>0</v>
      </c>
      <c r="L41" s="205"/>
      <c r="N41" s="8"/>
      <c r="O41" s="28" t="s">
        <v>229</v>
      </c>
      <c r="P41" s="33" t="s">
        <v>230</v>
      </c>
      <c r="Q41" s="36"/>
      <c r="R41" s="36"/>
      <c r="S41" s="36"/>
      <c r="T41" s="39"/>
      <c r="U41" s="27"/>
      <c r="V41" s="180">
        <v>2000</v>
      </c>
      <c r="W41" s="4"/>
      <c r="X41" s="85" t="s">
        <v>151</v>
      </c>
      <c r="Y41" s="25" t="s">
        <v>154</v>
      </c>
      <c r="Z41" s="20"/>
      <c r="AA41" s="20"/>
      <c r="AB41" s="20"/>
      <c r="AC41" s="20"/>
      <c r="AD41" s="20"/>
      <c r="AE41" s="20"/>
      <c r="AF41" s="20"/>
    </row>
    <row r="42" spans="1:32" ht="16.5" customHeight="1">
      <c r="A42" s="8"/>
      <c r="B42" s="30"/>
      <c r="C42" s="191" t="s">
        <v>43</v>
      </c>
      <c r="D42" s="191"/>
      <c r="E42" s="191"/>
      <c r="F42" s="191"/>
      <c r="G42" s="191"/>
      <c r="H42" s="191"/>
      <c r="I42" s="191"/>
      <c r="J42" s="47"/>
      <c r="K42" s="161"/>
      <c r="L42" s="205"/>
      <c r="N42" s="8"/>
      <c r="O42" s="28" t="s">
        <v>70</v>
      </c>
      <c r="P42" s="33" t="s">
        <v>231</v>
      </c>
      <c r="Q42" s="36"/>
      <c r="R42" s="36"/>
      <c r="S42" s="36"/>
      <c r="T42" s="39"/>
      <c r="U42" s="27"/>
      <c r="V42" s="183">
        <f>ROUND(SUM(V31+V40)-V41,0)</f>
        <v>-2000</v>
      </c>
      <c r="W42" s="4"/>
      <c r="X42" s="85" t="s">
        <v>155</v>
      </c>
      <c r="Y42" s="25" t="s">
        <v>143</v>
      </c>
      <c r="Z42" s="25"/>
      <c r="AA42" s="25"/>
      <c r="AB42" s="25"/>
      <c r="AC42" s="25"/>
      <c r="AD42" s="25"/>
      <c r="AE42" s="25"/>
      <c r="AF42" s="25"/>
    </row>
    <row r="43" spans="1:32" ht="16.5" customHeight="1">
      <c r="A43" s="8"/>
      <c r="B43" s="13"/>
      <c r="C43" s="207" t="s">
        <v>61</v>
      </c>
      <c r="D43" s="207"/>
      <c r="E43" s="207"/>
      <c r="F43" s="207"/>
      <c r="G43" s="207"/>
      <c r="H43" s="207"/>
      <c r="I43" s="207"/>
      <c r="J43" s="61" t="s">
        <v>24</v>
      </c>
      <c r="K43" s="162">
        <v>0</v>
      </c>
      <c r="L43" s="205"/>
      <c r="N43" s="8"/>
      <c r="O43" s="28" t="s">
        <v>71</v>
      </c>
      <c r="P43" s="72" t="s">
        <v>98</v>
      </c>
      <c r="Q43" s="72"/>
      <c r="R43" s="72"/>
      <c r="S43" s="72"/>
      <c r="T43" s="39"/>
      <c r="U43" s="68"/>
      <c r="V43" s="179"/>
      <c r="W43" s="4"/>
      <c r="X43" s="20"/>
      <c r="Y43" s="85" t="s">
        <v>114</v>
      </c>
      <c r="Z43" s="174" t="s">
        <v>145</v>
      </c>
      <c r="AA43" s="175" t="s">
        <v>202</v>
      </c>
      <c r="AB43" s="175" t="s">
        <v>203</v>
      </c>
      <c r="AD43" s="93"/>
      <c r="AE43" s="93"/>
      <c r="AF43" s="25"/>
    </row>
    <row r="44" spans="1:32" ht="16.5">
      <c r="A44" s="8"/>
      <c r="B44" s="30"/>
      <c r="C44" s="49" t="s">
        <v>196</v>
      </c>
      <c r="D44" s="49"/>
      <c r="E44" s="49"/>
      <c r="F44" s="49"/>
      <c r="G44" s="49"/>
      <c r="H44" s="49"/>
      <c r="I44" s="49"/>
      <c r="J44" s="52"/>
      <c r="K44" s="163">
        <v>0</v>
      </c>
      <c r="L44" s="205"/>
      <c r="N44" s="8"/>
      <c r="O44" s="28"/>
      <c r="P44" s="216" t="s">
        <v>233</v>
      </c>
      <c r="Q44" s="216"/>
      <c r="R44" s="216"/>
      <c r="S44" s="216"/>
      <c r="T44" s="217"/>
      <c r="U44" s="69" t="s">
        <v>9</v>
      </c>
      <c r="V44" s="170">
        <f>ROUND(V42*3/100,0)</f>
        <v>-60</v>
      </c>
      <c r="W44" s="4"/>
      <c r="X44" s="20"/>
      <c r="Y44" s="85" t="s">
        <v>115</v>
      </c>
      <c r="Z44" s="22"/>
      <c r="AA44" s="22"/>
      <c r="AB44" s="25"/>
      <c r="AC44" s="25"/>
      <c r="AD44" s="25"/>
      <c r="AE44" s="25"/>
      <c r="AF44" s="25"/>
    </row>
    <row r="45" spans="1:32" ht="16.5">
      <c r="A45" s="8"/>
      <c r="B45" s="30"/>
      <c r="C45" s="44" t="s">
        <v>35</v>
      </c>
      <c r="D45" s="215" t="s">
        <v>223</v>
      </c>
      <c r="E45" s="215"/>
      <c r="F45" s="215"/>
      <c r="G45" s="215"/>
      <c r="H45" s="215"/>
      <c r="I45" s="215"/>
      <c r="J45" s="6"/>
      <c r="K45" s="161">
        <v>0</v>
      </c>
      <c r="L45" s="205"/>
      <c r="N45" s="8"/>
      <c r="O45" s="129"/>
      <c r="V45" s="39"/>
      <c r="W45" s="4"/>
      <c r="X45" s="20"/>
      <c r="Y45" s="85" t="s">
        <v>146</v>
      </c>
      <c r="Z45" s="22"/>
      <c r="AA45" s="22"/>
      <c r="AB45" s="25"/>
      <c r="AC45" s="25"/>
      <c r="AD45" s="25"/>
      <c r="AE45" s="25"/>
      <c r="AF45" s="25"/>
    </row>
    <row r="46" spans="1:32" ht="17.25" customHeight="1">
      <c r="A46" s="8"/>
      <c r="B46" s="13"/>
      <c r="C46" s="4" t="s">
        <v>36</v>
      </c>
      <c r="D46" s="208" t="s">
        <v>37</v>
      </c>
      <c r="E46" s="208"/>
      <c r="F46" s="208"/>
      <c r="G46" s="208"/>
      <c r="H46" s="208"/>
      <c r="I46" s="208"/>
      <c r="J46" s="209"/>
      <c r="K46" s="162">
        <v>0</v>
      </c>
      <c r="L46" s="205"/>
      <c r="N46" s="8"/>
      <c r="O46" s="28" t="s">
        <v>72</v>
      </c>
      <c r="P46" s="72" t="s">
        <v>234</v>
      </c>
      <c r="Q46" s="72"/>
      <c r="R46" s="72"/>
      <c r="S46" s="72"/>
      <c r="T46" s="39"/>
      <c r="U46" s="69" t="s">
        <v>9</v>
      </c>
      <c r="V46" s="149">
        <f>V42+V44</f>
        <v>-2060</v>
      </c>
      <c r="W46" s="4"/>
      <c r="X46" s="20"/>
      <c r="Y46" s="85"/>
      <c r="Z46" s="22"/>
      <c r="AA46" s="22"/>
      <c r="AB46" s="25"/>
      <c r="AC46" s="25"/>
      <c r="AD46" s="25"/>
      <c r="AE46" s="25"/>
      <c r="AF46" s="25"/>
    </row>
    <row r="47" spans="1:32" ht="16.5" customHeight="1">
      <c r="A47" s="8"/>
      <c r="B47" s="30"/>
      <c r="C47" s="44" t="s">
        <v>39</v>
      </c>
      <c r="D47" s="44" t="s">
        <v>40</v>
      </c>
      <c r="E47" s="44"/>
      <c r="F47" s="44"/>
      <c r="G47" s="44"/>
      <c r="H47" s="44"/>
      <c r="I47" s="44"/>
      <c r="J47" s="52"/>
      <c r="K47" s="163">
        <v>0</v>
      </c>
      <c r="L47" s="205"/>
      <c r="N47" s="8"/>
      <c r="O47" s="28" t="s">
        <v>73</v>
      </c>
      <c r="P47" s="36" t="s">
        <v>99</v>
      </c>
      <c r="Q47" s="36"/>
      <c r="R47" s="36"/>
      <c r="S47" s="36"/>
      <c r="T47" s="39"/>
      <c r="U47" s="69" t="s">
        <v>9</v>
      </c>
      <c r="V47" s="148">
        <f>PAGE_4!S31</f>
        <v>759</v>
      </c>
      <c r="W47" s="4"/>
      <c r="X47" s="85" t="s">
        <v>151</v>
      </c>
      <c r="Y47" s="230" t="s">
        <v>149</v>
      </c>
      <c r="Z47" s="230"/>
      <c r="AA47" s="230"/>
      <c r="AB47" s="230"/>
      <c r="AC47" s="230"/>
      <c r="AD47" s="230"/>
      <c r="AE47" s="230"/>
      <c r="AF47" s="25"/>
    </row>
    <row r="48" spans="1:32" ht="15" customHeight="1">
      <c r="A48" s="8"/>
      <c r="B48" s="45"/>
      <c r="C48" s="43" t="s">
        <v>38</v>
      </c>
      <c r="D48" s="43" t="s">
        <v>41</v>
      </c>
      <c r="E48" s="43"/>
      <c r="F48" s="43"/>
      <c r="G48" s="43"/>
      <c r="H48" s="43"/>
      <c r="I48" s="43"/>
      <c r="J48" s="47"/>
      <c r="K48" s="161">
        <v>0</v>
      </c>
      <c r="L48" s="205"/>
      <c r="N48" s="8"/>
      <c r="O48" s="176" t="s">
        <v>235</v>
      </c>
      <c r="P48" s="33" t="s">
        <v>100</v>
      </c>
      <c r="Q48" s="36"/>
      <c r="R48" s="36"/>
      <c r="S48" s="36"/>
      <c r="T48" s="39"/>
      <c r="U48" s="69" t="s">
        <v>9</v>
      </c>
      <c r="V48" s="150">
        <f>V46-V47</f>
        <v>-2819</v>
      </c>
      <c r="W48" s="4"/>
      <c r="X48" s="25"/>
      <c r="Y48" s="112" t="s">
        <v>150</v>
      </c>
      <c r="Z48" s="113"/>
      <c r="AA48" s="113"/>
      <c r="AB48" s="112"/>
      <c r="AC48" s="112"/>
      <c r="AD48" s="25"/>
      <c r="AE48" s="25"/>
      <c r="AF48" s="25"/>
    </row>
    <row r="49" spans="1:32" ht="16.5" customHeight="1">
      <c r="A49" s="8"/>
      <c r="B49" s="31"/>
      <c r="C49" s="56"/>
      <c r="D49" s="56"/>
      <c r="E49" s="56"/>
      <c r="F49" s="56"/>
      <c r="G49" s="56"/>
      <c r="H49" s="211" t="s">
        <v>112</v>
      </c>
      <c r="I49" s="211"/>
      <c r="J49" s="221"/>
      <c r="K49" s="132">
        <f>SUM(K40:K48)</f>
        <v>0</v>
      </c>
      <c r="L49" s="206"/>
      <c r="N49" s="8"/>
      <c r="O49" s="176" t="s">
        <v>237</v>
      </c>
      <c r="P49" s="33" t="s">
        <v>236</v>
      </c>
      <c r="Q49" s="36"/>
      <c r="R49" s="36"/>
      <c r="S49" s="36"/>
      <c r="T49" s="39"/>
      <c r="U49" s="69" t="s">
        <v>9</v>
      </c>
      <c r="V49" s="150">
        <f>V47+V48</f>
        <v>-2060</v>
      </c>
      <c r="W49" s="4"/>
      <c r="X49" s="20"/>
      <c r="Y49" s="20"/>
      <c r="Z49" s="25"/>
      <c r="AA49" s="25"/>
      <c r="AB49" s="25"/>
      <c r="AC49" s="25"/>
      <c r="AD49" s="25"/>
      <c r="AE49" s="25"/>
      <c r="AF49" s="25"/>
    </row>
    <row r="50" spans="1:32" ht="15.75" customHeight="1">
      <c r="A50" s="8"/>
      <c r="B50" s="16" t="s">
        <v>19</v>
      </c>
      <c r="C50" s="10" t="s">
        <v>44</v>
      </c>
      <c r="D50" s="10"/>
      <c r="E50" s="10"/>
      <c r="F50" s="10"/>
      <c r="G50" s="10"/>
      <c r="H50" s="10"/>
      <c r="I50" s="10"/>
      <c r="J50" s="15"/>
      <c r="K50" s="18" t="s">
        <v>24</v>
      </c>
      <c r="L50" s="137">
        <f>L38-K49</f>
        <v>213684</v>
      </c>
      <c r="N50" s="8"/>
      <c r="O50" s="177" t="s">
        <v>238</v>
      </c>
      <c r="P50" s="178" t="s">
        <v>239</v>
      </c>
      <c r="Q50" s="37"/>
      <c r="R50" s="37"/>
      <c r="S50" s="37"/>
      <c r="T50" s="67"/>
      <c r="U50" s="70"/>
      <c r="V50" s="182">
        <f>V46-V49</f>
        <v>0</v>
      </c>
      <c r="W50" s="4"/>
      <c r="X50" s="25"/>
      <c r="Y50" s="25"/>
      <c r="Z50" s="25"/>
      <c r="AA50" s="25"/>
      <c r="AB50" s="25"/>
      <c r="AC50" s="25"/>
      <c r="AD50" s="25"/>
      <c r="AE50" s="25"/>
      <c r="AF50" s="25"/>
    </row>
    <row r="51" spans="1:32" ht="15.75" customHeight="1">
      <c r="A51" s="8"/>
      <c r="B51" s="30" t="s">
        <v>173</v>
      </c>
      <c r="C51" s="218" t="s">
        <v>174</v>
      </c>
      <c r="D51" s="219"/>
      <c r="E51" s="219"/>
      <c r="F51" s="219"/>
      <c r="G51" s="219"/>
      <c r="H51" s="219"/>
      <c r="I51" s="219"/>
      <c r="J51" s="110"/>
      <c r="K51" s="110"/>
      <c r="L51" s="135"/>
      <c r="N51" s="20"/>
      <c r="O51" s="25"/>
      <c r="P51" s="25"/>
      <c r="Q51" s="74"/>
      <c r="R51" s="74"/>
      <c r="S51" s="74"/>
      <c r="T51" s="22"/>
      <c r="U51" s="22"/>
      <c r="V51" s="22"/>
      <c r="W51" s="4"/>
      <c r="X51" s="25"/>
      <c r="Y51" s="25"/>
      <c r="Z51" s="25"/>
      <c r="AA51" s="256" t="s">
        <v>158</v>
      </c>
      <c r="AB51" s="193"/>
      <c r="AC51" s="257"/>
      <c r="AD51" s="257"/>
      <c r="AE51" s="257"/>
      <c r="AF51" s="25"/>
    </row>
    <row r="52" spans="1:32" ht="16.5" customHeight="1">
      <c r="A52" s="8"/>
      <c r="B52" s="30"/>
      <c r="C52" s="35" t="s">
        <v>45</v>
      </c>
      <c r="D52" s="35"/>
      <c r="E52" s="35"/>
      <c r="F52" s="35"/>
      <c r="G52" s="35"/>
      <c r="H52" s="35"/>
      <c r="I52" s="35"/>
      <c r="J52" s="47"/>
      <c r="K52" s="77"/>
      <c r="L52" s="243"/>
      <c r="N52" s="20"/>
      <c r="O52" s="4"/>
      <c r="P52" s="4"/>
      <c r="Q52" s="5"/>
      <c r="R52" s="5"/>
      <c r="S52" s="5"/>
      <c r="T52" s="22"/>
      <c r="U52" s="22"/>
      <c r="V52" s="22"/>
      <c r="W52" s="4"/>
      <c r="X52" s="25"/>
      <c r="Y52" s="25"/>
      <c r="Z52" s="25"/>
      <c r="AA52" s="88"/>
      <c r="AB52" s="88" t="s">
        <v>161</v>
      </c>
      <c r="AC52" s="145" t="str">
        <f>AD13</f>
        <v>EFG]XF,L DI]Z UMlJ\N</v>
      </c>
      <c r="AD52" s="145"/>
      <c r="AE52" s="24"/>
      <c r="AF52" s="25"/>
    </row>
    <row r="53" spans="1:32" ht="17.25" customHeight="1">
      <c r="A53" s="8"/>
      <c r="B53" s="45"/>
      <c r="C53" s="35" t="s">
        <v>46</v>
      </c>
      <c r="D53" s="35" t="s">
        <v>62</v>
      </c>
      <c r="E53" s="35"/>
      <c r="F53" s="35"/>
      <c r="G53" s="35"/>
      <c r="H53" s="35"/>
      <c r="I53" s="35"/>
      <c r="J53" s="108" t="s">
        <v>12</v>
      </c>
      <c r="K53" s="139">
        <f>SUM(PAGE_4!N31)</f>
        <v>1200</v>
      </c>
      <c r="L53" s="243"/>
      <c r="N53" s="20"/>
      <c r="O53" s="24"/>
      <c r="P53" s="128" t="s">
        <v>191</v>
      </c>
      <c r="Q53" s="213">
        <v>41729</v>
      </c>
      <c r="R53" s="214"/>
      <c r="S53" s="128" t="s">
        <v>124</v>
      </c>
      <c r="T53" s="20"/>
      <c r="U53" s="22"/>
      <c r="V53" s="22"/>
      <c r="W53" s="4"/>
      <c r="X53" s="25"/>
      <c r="Y53" s="25"/>
      <c r="Z53" s="25"/>
      <c r="AA53" s="88"/>
      <c r="AB53" s="88" t="s">
        <v>160</v>
      </c>
      <c r="AC53" s="130" t="str">
        <f>AD14</f>
        <v>;LPVFZP;LP SMPVMP</v>
      </c>
      <c r="AD53" s="142"/>
      <c r="AE53" s="25"/>
      <c r="AF53" s="25"/>
    </row>
    <row r="54" spans="1:32" ht="16.5" customHeight="1">
      <c r="A54" s="8"/>
      <c r="B54" s="45"/>
      <c r="C54" s="35" t="s">
        <v>47</v>
      </c>
      <c r="D54" s="35" t="s">
        <v>63</v>
      </c>
      <c r="E54" s="35"/>
      <c r="F54" s="35"/>
      <c r="G54" s="35"/>
      <c r="H54" s="35"/>
      <c r="I54" s="35"/>
      <c r="J54" s="108" t="s">
        <v>12</v>
      </c>
      <c r="K54" s="139">
        <f>SUM(PAGE_4!P31)</f>
        <v>26343</v>
      </c>
      <c r="L54" s="243"/>
      <c r="N54" s="20"/>
      <c r="O54" s="4"/>
      <c r="P54" s="23" t="s">
        <v>80</v>
      </c>
      <c r="R54" s="5"/>
      <c r="S54" s="128" t="s">
        <v>125</v>
      </c>
      <c r="T54" s="212" t="str">
        <f>D5</f>
        <v>EFG]XF,L DI]Z UMlJ\N</v>
      </c>
      <c r="U54" s="212"/>
      <c r="V54" s="22"/>
      <c r="W54" s="4"/>
      <c r="X54" s="25"/>
      <c r="Y54" s="25"/>
      <c r="Z54" s="25"/>
      <c r="AA54" s="88"/>
      <c r="AB54" s="88" t="s">
        <v>159</v>
      </c>
      <c r="AC54" s="143" t="str">
        <f>AD15</f>
        <v>zL CFHF5Z 5|FPXF/F</v>
      </c>
      <c r="AE54" s="25"/>
      <c r="AF54" s="25"/>
    </row>
    <row r="55" spans="1:32" ht="16.5">
      <c r="A55" s="8"/>
      <c r="B55" s="45"/>
      <c r="C55" s="35" t="s">
        <v>48</v>
      </c>
      <c r="D55" s="35" t="s">
        <v>64</v>
      </c>
      <c r="E55" s="35"/>
      <c r="F55" s="35"/>
      <c r="G55" s="35"/>
      <c r="H55" s="35"/>
      <c r="I55" s="35"/>
      <c r="J55" s="108" t="s">
        <v>12</v>
      </c>
      <c r="K55" s="173">
        <v>0</v>
      </c>
      <c r="L55" s="243"/>
      <c r="N55" s="20"/>
      <c r="O55" s="4"/>
      <c r="P55" s="4"/>
      <c r="R55" s="5"/>
      <c r="S55" s="128" t="s">
        <v>190</v>
      </c>
      <c r="T55" s="4" t="str">
        <f>H5</f>
        <v>;LPVFZP;LP SMPVMP</v>
      </c>
      <c r="U55" s="22"/>
      <c r="V55" s="22"/>
      <c r="W55" s="4"/>
      <c r="X55" s="25"/>
      <c r="Y55" s="25"/>
      <c r="Z55" s="25"/>
      <c r="AA55" s="25"/>
      <c r="AB55" s="25"/>
      <c r="AC55" s="25"/>
      <c r="AD55" s="25"/>
      <c r="AE55" s="25"/>
      <c r="AF55" s="25"/>
    </row>
    <row r="56" spans="1:32" ht="16.5">
      <c r="A56" s="8"/>
      <c r="B56" s="14"/>
      <c r="C56" s="7" t="s">
        <v>35</v>
      </c>
      <c r="D56" s="42" t="s">
        <v>224</v>
      </c>
      <c r="E56" s="42"/>
      <c r="F56" s="42"/>
      <c r="G56" s="42"/>
      <c r="H56" s="42"/>
      <c r="I56" s="7"/>
      <c r="J56" s="111" t="s">
        <v>12</v>
      </c>
      <c r="K56" s="164">
        <v>16300</v>
      </c>
      <c r="L56" s="244"/>
      <c r="N56" s="20"/>
      <c r="O56" s="25"/>
      <c r="P56" s="25"/>
      <c r="Q56" s="25"/>
      <c r="R56" s="25"/>
      <c r="S56" s="25"/>
      <c r="T56" s="21"/>
      <c r="U56" s="21"/>
      <c r="V56" s="22"/>
      <c r="W56" s="4"/>
      <c r="X56" s="25"/>
      <c r="Y56" s="25"/>
      <c r="Z56" s="25"/>
      <c r="AA56" s="25"/>
      <c r="AB56" s="25"/>
      <c r="AC56" s="25"/>
      <c r="AD56" s="25"/>
      <c r="AE56" s="25"/>
      <c r="AF56" s="25"/>
    </row>
    <row r="57" spans="10:32" ht="15" customHeight="1">
      <c r="J57" s="4"/>
      <c r="K57" s="78"/>
      <c r="L57" s="138"/>
      <c r="O57" s="20"/>
      <c r="P57" s="20"/>
      <c r="Q57" s="20"/>
      <c r="R57" s="20"/>
      <c r="S57" s="20"/>
      <c r="T57" s="20"/>
      <c r="U57" s="20"/>
      <c r="V57" s="20"/>
      <c r="W57" s="4"/>
      <c r="X57" s="25"/>
      <c r="Y57" s="25"/>
      <c r="Z57" s="25"/>
      <c r="AA57" s="25"/>
      <c r="AB57" s="25"/>
      <c r="AC57" s="25"/>
      <c r="AD57" s="25"/>
      <c r="AE57" s="25"/>
      <c r="AF57" s="25"/>
    </row>
    <row r="58" spans="23:32" ht="3" customHeight="1"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23:32" ht="11.25" customHeight="1"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23:32" ht="16.5"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11:32" ht="16.5">
      <c r="K61" s="20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1:32" ht="16.5">
      <c r="K62" s="151"/>
      <c r="Q62" s="20"/>
      <c r="R62" s="20"/>
      <c r="S62" s="20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11:32" ht="16.5">
      <c r="K63" s="152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ht="12.75">
      <c r="K64" s="20"/>
    </row>
  </sheetData>
  <sheetProtection/>
  <mergeCells count="83">
    <mergeCell ref="X25:Y25"/>
    <mergeCell ref="C12:J12"/>
    <mergeCell ref="D8:D9"/>
    <mergeCell ref="K8:K9"/>
    <mergeCell ref="J8:J9"/>
    <mergeCell ref="I8:I9"/>
    <mergeCell ref="G8:G9"/>
    <mergeCell ref="X6:AE6"/>
    <mergeCell ref="X7:AE7"/>
    <mergeCell ref="X11:Y11"/>
    <mergeCell ref="H8:H9"/>
    <mergeCell ref="E10:E11"/>
    <mergeCell ref="Z10:AA10"/>
    <mergeCell ref="L52:L56"/>
    <mergeCell ref="V3:V20"/>
    <mergeCell ref="X10:Y10"/>
    <mergeCell ref="K5:L5"/>
    <mergeCell ref="AA51:AB51"/>
    <mergeCell ref="AC51:AE51"/>
    <mergeCell ref="Q11:T11"/>
    <mergeCell ref="Z25:AA25"/>
    <mergeCell ref="Z15:AA15"/>
    <mergeCell ref="X14:Y14"/>
    <mergeCell ref="D5:F5"/>
    <mergeCell ref="H5:I5"/>
    <mergeCell ref="D22:J22"/>
    <mergeCell ref="C7:J7"/>
    <mergeCell ref="X12:Y12"/>
    <mergeCell ref="AD12:AE12"/>
    <mergeCell ref="F8:F9"/>
    <mergeCell ref="E8:E9"/>
    <mergeCell ref="X15:Y15"/>
    <mergeCell ref="X5:AE5"/>
    <mergeCell ref="C38:I38"/>
    <mergeCell ref="H32:I32"/>
    <mergeCell ref="C33:I33"/>
    <mergeCell ref="H23:J23"/>
    <mergeCell ref="X17:AE17"/>
    <mergeCell ref="B2:L2"/>
    <mergeCell ref="C27:I27"/>
    <mergeCell ref="L7:L11"/>
    <mergeCell ref="L13:L23"/>
    <mergeCell ref="L25:L32"/>
    <mergeCell ref="X31:AB31"/>
    <mergeCell ref="H49:J49"/>
    <mergeCell ref="C6:J6"/>
    <mergeCell ref="C13:J13"/>
    <mergeCell ref="C41:I41"/>
    <mergeCell ref="C24:I24"/>
    <mergeCell ref="C42:I42"/>
    <mergeCell ref="B8:C9"/>
    <mergeCell ref="Y47:AE47"/>
    <mergeCell ref="X30:AB30"/>
    <mergeCell ref="C43:I43"/>
    <mergeCell ref="D46:J46"/>
    <mergeCell ref="C40:I40"/>
    <mergeCell ref="G37:I37"/>
    <mergeCell ref="T54:U54"/>
    <mergeCell ref="Q53:R53"/>
    <mergeCell ref="D45:I45"/>
    <mergeCell ref="P44:T44"/>
    <mergeCell ref="C51:I51"/>
    <mergeCell ref="L34:L37"/>
    <mergeCell ref="V32:V39"/>
    <mergeCell ref="B10:C11"/>
    <mergeCell ref="K10:K11"/>
    <mergeCell ref="J10:J11"/>
    <mergeCell ref="I10:I11"/>
    <mergeCell ref="H10:H11"/>
    <mergeCell ref="G10:G11"/>
    <mergeCell ref="F10:F11"/>
    <mergeCell ref="D10:D11"/>
    <mergeCell ref="L39:L49"/>
    <mergeCell ref="O2:V2"/>
    <mergeCell ref="X2:AE2"/>
    <mergeCell ref="AD15:AE15"/>
    <mergeCell ref="V23:V30"/>
    <mergeCell ref="P22:T22"/>
    <mergeCell ref="X13:Y13"/>
    <mergeCell ref="Z13:AA13"/>
    <mergeCell ref="Z14:AA14"/>
    <mergeCell ref="AC28:AE28"/>
    <mergeCell ref="X4:AE4"/>
  </mergeCells>
  <printOptions/>
  <pageMargins left="0.5" right="0.5" top="0.4" bottom="0.4" header="0.25" footer="0.25"/>
  <pageSetup horizontalDpi="600" verticalDpi="6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2:AD35"/>
  <sheetViews>
    <sheetView zoomScalePageLayoutView="0" workbookViewId="0" topLeftCell="A19">
      <selection activeCell="K9" sqref="K9:K18"/>
    </sheetView>
  </sheetViews>
  <sheetFormatPr defaultColWidth="9.140625" defaultRowHeight="12.75"/>
  <cols>
    <col min="1" max="1" width="2.28125" style="96" customWidth="1"/>
    <col min="2" max="2" width="4.7109375" style="96" customWidth="1"/>
    <col min="3" max="3" width="18.57421875" style="96" customWidth="1"/>
    <col min="4" max="5" width="8.421875" style="96" customWidth="1"/>
    <col min="6" max="6" width="8.00390625" style="96" customWidth="1"/>
    <col min="7" max="7" width="7.57421875" style="96" customWidth="1"/>
    <col min="8" max="8" width="7.421875" style="96" customWidth="1"/>
    <col min="9" max="9" width="7.140625" style="96" customWidth="1"/>
    <col min="10" max="10" width="7.8515625" style="96" customWidth="1"/>
    <col min="11" max="11" width="8.140625" style="96" customWidth="1"/>
    <col min="12" max="12" width="6.421875" style="96" customWidth="1"/>
    <col min="13" max="13" width="9.57421875" style="96" customWidth="1"/>
    <col min="14" max="15" width="6.421875" style="96" customWidth="1"/>
    <col min="16" max="16" width="13.421875" style="96" customWidth="1"/>
    <col min="17" max="17" width="8.28125" style="96" customWidth="1"/>
    <col min="18" max="18" width="7.140625" style="96" customWidth="1"/>
    <col min="19" max="19" width="8.7109375" style="96" customWidth="1"/>
    <col min="20" max="20" width="7.28125" style="96" customWidth="1"/>
    <col min="21" max="21" width="8.28125" style="96" customWidth="1"/>
    <col min="22" max="22" width="1.421875" style="96" customWidth="1"/>
    <col min="23" max="23" width="0.5625" style="96" customWidth="1"/>
    <col min="24" max="16384" width="9.140625" style="96" customWidth="1"/>
  </cols>
  <sheetData>
    <row r="1" ht="8.25" customHeight="1"/>
    <row r="2" spans="2:21" s="103" customFormat="1" ht="20.25" customHeight="1">
      <c r="B2" s="116" t="s">
        <v>163</v>
      </c>
      <c r="C2" s="276" t="s">
        <v>243</v>
      </c>
      <c r="D2" s="276"/>
      <c r="E2" s="276"/>
      <c r="F2" s="117" t="s">
        <v>164</v>
      </c>
      <c r="G2" s="276" t="s">
        <v>244</v>
      </c>
      <c r="H2" s="276"/>
      <c r="I2" s="276"/>
      <c r="J2" s="116"/>
      <c r="K2" s="116" t="s">
        <v>165</v>
      </c>
      <c r="L2" s="116" t="s">
        <v>166</v>
      </c>
      <c r="M2" s="117" t="s">
        <v>167</v>
      </c>
      <c r="N2" s="118">
        <v>2013</v>
      </c>
      <c r="O2" s="118" t="s">
        <v>206</v>
      </c>
      <c r="P2" s="277" t="s">
        <v>168</v>
      </c>
      <c r="Q2" s="277"/>
      <c r="R2" s="277"/>
      <c r="S2" s="277"/>
      <c r="T2" s="277"/>
      <c r="U2" s="277"/>
    </row>
    <row r="3" spans="1:23" ht="15.75" customHeight="1">
      <c r="A3" s="98"/>
      <c r="B3" s="267" t="s">
        <v>0</v>
      </c>
      <c r="C3" s="267" t="s">
        <v>101</v>
      </c>
      <c r="D3" s="275" t="s">
        <v>180</v>
      </c>
      <c r="E3" s="275" t="s">
        <v>181</v>
      </c>
      <c r="F3" s="267" t="s">
        <v>3</v>
      </c>
      <c r="G3" s="275" t="s">
        <v>182</v>
      </c>
      <c r="H3" s="267" t="s">
        <v>4</v>
      </c>
      <c r="I3" s="275" t="s">
        <v>183</v>
      </c>
      <c r="J3" s="275" t="s">
        <v>184</v>
      </c>
      <c r="K3" s="275" t="s">
        <v>185</v>
      </c>
      <c r="L3" s="267" t="s">
        <v>5</v>
      </c>
      <c r="M3" s="275" t="s">
        <v>186</v>
      </c>
      <c r="N3" s="267" t="s">
        <v>102</v>
      </c>
      <c r="O3" s="267" t="s">
        <v>103</v>
      </c>
      <c r="P3" s="270" t="s">
        <v>187</v>
      </c>
      <c r="Q3" s="270" t="s">
        <v>188</v>
      </c>
      <c r="R3" s="275" t="s">
        <v>189</v>
      </c>
      <c r="S3" s="267" t="s">
        <v>104</v>
      </c>
      <c r="T3" s="267" t="s">
        <v>5</v>
      </c>
      <c r="U3" s="267" t="s">
        <v>105</v>
      </c>
      <c r="V3" s="97"/>
      <c r="W3" s="97"/>
    </row>
    <row r="4" spans="1:23" ht="15.75" customHeight="1">
      <c r="A4" s="98"/>
      <c r="B4" s="268"/>
      <c r="C4" s="268"/>
      <c r="D4" s="279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71"/>
      <c r="Q4" s="273"/>
      <c r="R4" s="268"/>
      <c r="S4" s="268"/>
      <c r="T4" s="268"/>
      <c r="U4" s="268"/>
      <c r="V4" s="97"/>
      <c r="W4" s="97"/>
    </row>
    <row r="5" spans="1:30" ht="15.75" customHeight="1">
      <c r="A5" s="115"/>
      <c r="B5" s="269"/>
      <c r="C5" s="269"/>
      <c r="D5" s="280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72"/>
      <c r="Q5" s="274"/>
      <c r="R5" s="269"/>
      <c r="S5" s="269"/>
      <c r="T5" s="269"/>
      <c r="U5" s="269"/>
      <c r="V5" s="97"/>
      <c r="W5" s="97"/>
      <c r="X5" s="97"/>
      <c r="Y5" s="97"/>
      <c r="Z5" s="97"/>
      <c r="AA5" s="97"/>
      <c r="AB5" s="97"/>
      <c r="AC5" s="97"/>
      <c r="AD5" s="97"/>
    </row>
    <row r="6" spans="1:30" ht="3.75" customHeight="1">
      <c r="A6" s="115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19"/>
      <c r="Q6" s="119"/>
      <c r="R6" s="120"/>
      <c r="S6" s="120"/>
      <c r="T6" s="120"/>
      <c r="U6" s="120"/>
      <c r="V6" s="97"/>
      <c r="W6" s="97"/>
      <c r="X6" s="97"/>
      <c r="Y6" s="97"/>
      <c r="Z6" s="97"/>
      <c r="AA6" s="97"/>
      <c r="AB6" s="97"/>
      <c r="AC6" s="97"/>
      <c r="AD6" s="97"/>
    </row>
    <row r="7" spans="1:30" ht="15.75" customHeight="1">
      <c r="A7" s="98"/>
      <c r="B7" s="121" t="s">
        <v>28</v>
      </c>
      <c r="C7" s="122" t="s">
        <v>211</v>
      </c>
      <c r="D7" s="169">
        <v>9460</v>
      </c>
      <c r="E7" s="169">
        <v>2400</v>
      </c>
      <c r="F7" s="123">
        <f>ROUND(SUM(D7:E7)*72/100,0)</f>
        <v>8539</v>
      </c>
      <c r="G7" s="123">
        <f>ROUND(SUM(D7:E7)*10/100,0)</f>
        <v>1186</v>
      </c>
      <c r="H7" s="123">
        <v>300</v>
      </c>
      <c r="I7" s="123">
        <v>0</v>
      </c>
      <c r="J7" s="123">
        <v>0</v>
      </c>
      <c r="K7" s="123">
        <v>0</v>
      </c>
      <c r="L7" s="123">
        <v>0</v>
      </c>
      <c r="M7" s="124">
        <f>SUM(D7:L7)</f>
        <v>21885</v>
      </c>
      <c r="N7" s="123">
        <v>100</v>
      </c>
      <c r="O7" s="123">
        <v>200</v>
      </c>
      <c r="P7" s="123">
        <f>ROUND(SUM(D7:F7)*10/100,0)</f>
        <v>2040</v>
      </c>
      <c r="Q7" s="125">
        <v>0</v>
      </c>
      <c r="R7" s="125">
        <v>0</v>
      </c>
      <c r="S7" s="125">
        <v>0</v>
      </c>
      <c r="T7" s="125">
        <v>0</v>
      </c>
      <c r="U7" s="125"/>
      <c r="V7" s="97"/>
      <c r="W7" s="97"/>
      <c r="X7" s="97"/>
      <c r="Y7" s="97"/>
      <c r="Z7" s="97"/>
      <c r="AA7" s="97"/>
      <c r="AB7" s="97"/>
      <c r="AC7" s="97"/>
      <c r="AD7" s="97"/>
    </row>
    <row r="8" spans="1:30" ht="15.75" customHeight="1">
      <c r="A8" s="98"/>
      <c r="B8" s="121" t="s">
        <v>29</v>
      </c>
      <c r="C8" s="122" t="s">
        <v>212</v>
      </c>
      <c r="D8" s="123">
        <f aca="true" t="shared" si="0" ref="D8:E10">D7</f>
        <v>9460</v>
      </c>
      <c r="E8" s="123">
        <f t="shared" si="0"/>
        <v>2400</v>
      </c>
      <c r="F8" s="123">
        <f>ROUND(SUM(D8:E8)*72/100,0)</f>
        <v>8539</v>
      </c>
      <c r="G8" s="123">
        <f aca="true" t="shared" si="1" ref="G8:G18">ROUND(SUM(D8:E8)*10/100,0)</f>
        <v>1186</v>
      </c>
      <c r="H8" s="123">
        <v>300</v>
      </c>
      <c r="I8" s="123">
        <v>0</v>
      </c>
      <c r="J8" s="123">
        <v>0</v>
      </c>
      <c r="K8" s="123">
        <v>0</v>
      </c>
      <c r="L8" s="123">
        <v>0</v>
      </c>
      <c r="M8" s="124">
        <f aca="true" t="shared" si="2" ref="M8:M22">SUM(D8:L8)</f>
        <v>21885</v>
      </c>
      <c r="N8" s="123">
        <v>100</v>
      </c>
      <c r="O8" s="123">
        <v>200</v>
      </c>
      <c r="P8" s="123">
        <f aca="true" t="shared" si="3" ref="P8:P18">ROUND(SUM(D8:F8)*10/100,0)</f>
        <v>2040</v>
      </c>
      <c r="Q8" s="125">
        <v>0</v>
      </c>
      <c r="R8" s="125">
        <v>0</v>
      </c>
      <c r="S8" s="125">
        <v>0</v>
      </c>
      <c r="T8" s="125">
        <v>0</v>
      </c>
      <c r="U8" s="125"/>
      <c r="V8" s="97"/>
      <c r="W8" s="97"/>
      <c r="X8" s="97"/>
      <c r="Y8" s="97"/>
      <c r="Z8" s="97"/>
      <c r="AA8" s="97"/>
      <c r="AB8" s="97"/>
      <c r="AC8" s="97"/>
      <c r="AD8" s="97"/>
    </row>
    <row r="9" spans="1:30" ht="15.75" customHeight="1">
      <c r="A9" s="98"/>
      <c r="B9" s="121" t="s">
        <v>27</v>
      </c>
      <c r="C9" s="122" t="s">
        <v>213</v>
      </c>
      <c r="D9" s="123">
        <f t="shared" si="0"/>
        <v>9460</v>
      </c>
      <c r="E9" s="123">
        <f t="shared" si="0"/>
        <v>2400</v>
      </c>
      <c r="F9" s="123">
        <f>ROUND(SUM(D9:E9)*72/100,0)</f>
        <v>8539</v>
      </c>
      <c r="G9" s="123">
        <f t="shared" si="1"/>
        <v>1186</v>
      </c>
      <c r="H9" s="123">
        <v>300</v>
      </c>
      <c r="I9" s="123">
        <v>0</v>
      </c>
      <c r="J9" s="123">
        <v>0</v>
      </c>
      <c r="K9" s="123">
        <v>600</v>
      </c>
      <c r="L9" s="123">
        <v>0</v>
      </c>
      <c r="M9" s="124">
        <f t="shared" si="2"/>
        <v>22485</v>
      </c>
      <c r="N9" s="123">
        <v>100</v>
      </c>
      <c r="O9" s="123">
        <v>200</v>
      </c>
      <c r="P9" s="123">
        <f t="shared" si="3"/>
        <v>2040</v>
      </c>
      <c r="Q9" s="125">
        <v>0</v>
      </c>
      <c r="R9" s="125">
        <v>0</v>
      </c>
      <c r="S9" s="125">
        <v>0</v>
      </c>
      <c r="T9" s="125">
        <v>0</v>
      </c>
      <c r="U9" s="125"/>
      <c r="V9" s="97"/>
      <c r="W9" s="97"/>
      <c r="X9" s="97"/>
      <c r="Y9" s="97"/>
      <c r="Z9" s="97"/>
      <c r="AA9" s="97"/>
      <c r="AB9" s="97"/>
      <c r="AC9" s="97"/>
      <c r="AD9" s="97"/>
    </row>
    <row r="10" spans="1:30" ht="15.75" customHeight="1">
      <c r="A10" s="98"/>
      <c r="B10" s="121" t="s">
        <v>79</v>
      </c>
      <c r="C10" s="122" t="s">
        <v>214</v>
      </c>
      <c r="D10" s="123">
        <f t="shared" si="0"/>
        <v>9460</v>
      </c>
      <c r="E10" s="123">
        <f t="shared" si="0"/>
        <v>2400</v>
      </c>
      <c r="F10" s="123">
        <f>ROUND(SUM(D10:E10)*80/100,0)</f>
        <v>9488</v>
      </c>
      <c r="G10" s="123">
        <f t="shared" si="1"/>
        <v>1186</v>
      </c>
      <c r="H10" s="123">
        <v>300</v>
      </c>
      <c r="I10" s="123">
        <v>0</v>
      </c>
      <c r="J10" s="123">
        <v>0</v>
      </c>
      <c r="K10" s="123">
        <v>600</v>
      </c>
      <c r="L10" s="123">
        <v>0</v>
      </c>
      <c r="M10" s="124">
        <f>SUM(D10:L10)</f>
        <v>23434</v>
      </c>
      <c r="N10" s="123">
        <v>100</v>
      </c>
      <c r="O10" s="123">
        <v>200</v>
      </c>
      <c r="P10" s="123">
        <f t="shared" si="3"/>
        <v>2135</v>
      </c>
      <c r="Q10" s="125">
        <v>0</v>
      </c>
      <c r="R10" s="125">
        <v>0</v>
      </c>
      <c r="S10" s="125">
        <v>0</v>
      </c>
      <c r="T10" s="125">
        <v>0</v>
      </c>
      <c r="U10" s="125"/>
      <c r="V10" s="97"/>
      <c r="W10" s="97"/>
      <c r="X10" s="97"/>
      <c r="Y10" s="97"/>
      <c r="Z10" s="97"/>
      <c r="AA10" s="97"/>
      <c r="AB10" s="97"/>
      <c r="AC10" s="97"/>
      <c r="AD10" s="97"/>
    </row>
    <row r="11" spans="1:30" ht="15.75" customHeight="1">
      <c r="A11" s="98"/>
      <c r="B11" s="121" t="s">
        <v>74</v>
      </c>
      <c r="C11" s="122" t="s">
        <v>215</v>
      </c>
      <c r="D11" s="123">
        <f>ROUNDUP((D10)+(D10+E10)*0.03,-1)</f>
        <v>9820</v>
      </c>
      <c r="E11" s="123">
        <f aca="true" t="shared" si="4" ref="E11:E18">E10</f>
        <v>2400</v>
      </c>
      <c r="F11" s="123">
        <f>ROUND(SUM(D11:E11)*80/100,0)</f>
        <v>9776</v>
      </c>
      <c r="G11" s="123">
        <f t="shared" si="1"/>
        <v>1222</v>
      </c>
      <c r="H11" s="123">
        <v>300</v>
      </c>
      <c r="I11" s="123">
        <v>0</v>
      </c>
      <c r="J11" s="123">
        <v>0</v>
      </c>
      <c r="K11" s="123">
        <v>600</v>
      </c>
      <c r="L11" s="123">
        <v>0</v>
      </c>
      <c r="M11" s="124">
        <f t="shared" si="2"/>
        <v>24118</v>
      </c>
      <c r="N11" s="123">
        <v>100</v>
      </c>
      <c r="O11" s="123">
        <v>200</v>
      </c>
      <c r="P11" s="123">
        <f t="shared" si="3"/>
        <v>2200</v>
      </c>
      <c r="Q11" s="125">
        <v>0</v>
      </c>
      <c r="R11" s="125">
        <v>0</v>
      </c>
      <c r="S11" s="125">
        <v>0</v>
      </c>
      <c r="T11" s="125">
        <v>0</v>
      </c>
      <c r="U11" s="125"/>
      <c r="V11" s="97"/>
      <c r="W11" s="97"/>
      <c r="X11" s="97"/>
      <c r="Y11" s="97"/>
      <c r="Z11" s="97"/>
      <c r="AA11" s="97"/>
      <c r="AB11" s="97"/>
      <c r="AC11" s="97"/>
      <c r="AD11" s="97"/>
    </row>
    <row r="12" spans="1:30" ht="15.75" customHeight="1">
      <c r="A12" s="98"/>
      <c r="B12" s="121" t="s">
        <v>75</v>
      </c>
      <c r="C12" s="122" t="s">
        <v>216</v>
      </c>
      <c r="D12" s="123">
        <f aca="true" t="shared" si="5" ref="D12:D18">D11</f>
        <v>9820</v>
      </c>
      <c r="E12" s="123">
        <f t="shared" si="4"/>
        <v>2400</v>
      </c>
      <c r="F12" s="123">
        <f>ROUND(SUM(D12:E12)*80/100,0)</f>
        <v>9776</v>
      </c>
      <c r="G12" s="123">
        <f t="shared" si="1"/>
        <v>1222</v>
      </c>
      <c r="H12" s="123">
        <v>300</v>
      </c>
      <c r="I12" s="123">
        <v>0</v>
      </c>
      <c r="J12" s="123">
        <v>0</v>
      </c>
      <c r="K12" s="123">
        <v>600</v>
      </c>
      <c r="L12" s="123">
        <v>0</v>
      </c>
      <c r="M12" s="124">
        <f t="shared" si="2"/>
        <v>24118</v>
      </c>
      <c r="N12" s="123">
        <v>100</v>
      </c>
      <c r="O12" s="123">
        <v>200</v>
      </c>
      <c r="P12" s="123">
        <f t="shared" si="3"/>
        <v>2200</v>
      </c>
      <c r="Q12" s="125">
        <v>0</v>
      </c>
      <c r="R12" s="125">
        <v>0</v>
      </c>
      <c r="S12" s="125">
        <v>0</v>
      </c>
      <c r="T12" s="125">
        <v>0</v>
      </c>
      <c r="U12" s="125"/>
      <c r="V12" s="97"/>
      <c r="W12" s="97"/>
      <c r="X12" s="97"/>
      <c r="Y12" s="97"/>
      <c r="Z12" s="97"/>
      <c r="AA12" s="97"/>
      <c r="AB12" s="97"/>
      <c r="AC12" s="97"/>
      <c r="AD12" s="97"/>
    </row>
    <row r="13" spans="1:30" ht="15.75" customHeight="1">
      <c r="A13" s="98"/>
      <c r="B13" s="121" t="s">
        <v>76</v>
      </c>
      <c r="C13" s="122" t="s">
        <v>217</v>
      </c>
      <c r="D13" s="123">
        <f t="shared" si="5"/>
        <v>9820</v>
      </c>
      <c r="E13" s="123">
        <f t="shared" si="4"/>
        <v>2400</v>
      </c>
      <c r="F13" s="123">
        <f>ROUND(SUM(D13:E13)*80/100,0)</f>
        <v>9776</v>
      </c>
      <c r="G13" s="123">
        <f t="shared" si="1"/>
        <v>1222</v>
      </c>
      <c r="H13" s="123">
        <v>300</v>
      </c>
      <c r="I13" s="123">
        <v>0</v>
      </c>
      <c r="J13" s="123">
        <v>0</v>
      </c>
      <c r="K13" s="123">
        <v>600</v>
      </c>
      <c r="L13" s="123">
        <v>0</v>
      </c>
      <c r="M13" s="124">
        <f t="shared" si="2"/>
        <v>24118</v>
      </c>
      <c r="N13" s="123">
        <v>100</v>
      </c>
      <c r="O13" s="123">
        <v>200</v>
      </c>
      <c r="P13" s="123">
        <f t="shared" si="3"/>
        <v>2200</v>
      </c>
      <c r="Q13" s="125">
        <v>0</v>
      </c>
      <c r="R13" s="125">
        <v>0</v>
      </c>
      <c r="S13" s="125">
        <v>0</v>
      </c>
      <c r="T13" s="125">
        <v>0</v>
      </c>
      <c r="U13" s="125"/>
      <c r="V13" s="97"/>
      <c r="W13" s="97"/>
      <c r="X13" s="97"/>
      <c r="Y13" s="97"/>
      <c r="Z13" s="97"/>
      <c r="AA13" s="97"/>
      <c r="AB13" s="97"/>
      <c r="AC13" s="97"/>
      <c r="AD13" s="97"/>
    </row>
    <row r="14" spans="1:30" ht="15.75" customHeight="1">
      <c r="A14" s="98"/>
      <c r="B14" s="121" t="s">
        <v>77</v>
      </c>
      <c r="C14" s="122" t="s">
        <v>218</v>
      </c>
      <c r="D14" s="123">
        <f t="shared" si="5"/>
        <v>9820</v>
      </c>
      <c r="E14" s="123">
        <f t="shared" si="4"/>
        <v>2400</v>
      </c>
      <c r="F14" s="123">
        <f>ROUND(SUM(D14:E14)*80/100,0)</f>
        <v>9776</v>
      </c>
      <c r="G14" s="123">
        <f t="shared" si="1"/>
        <v>1222</v>
      </c>
      <c r="H14" s="123">
        <v>300</v>
      </c>
      <c r="I14" s="123">
        <v>0</v>
      </c>
      <c r="J14" s="123">
        <v>0</v>
      </c>
      <c r="K14" s="123">
        <v>600</v>
      </c>
      <c r="L14" s="123">
        <v>0</v>
      </c>
      <c r="M14" s="124">
        <f t="shared" si="2"/>
        <v>24118</v>
      </c>
      <c r="N14" s="123">
        <v>100</v>
      </c>
      <c r="O14" s="123">
        <v>200</v>
      </c>
      <c r="P14" s="123">
        <f t="shared" si="3"/>
        <v>2200</v>
      </c>
      <c r="Q14" s="125">
        <v>0</v>
      </c>
      <c r="R14" s="125">
        <v>0</v>
      </c>
      <c r="S14" s="125">
        <v>0</v>
      </c>
      <c r="T14" s="125">
        <v>0</v>
      </c>
      <c r="U14" s="125"/>
      <c r="V14" s="97"/>
      <c r="W14" s="97"/>
      <c r="X14" s="97"/>
      <c r="Y14" s="97"/>
      <c r="Z14" s="97"/>
      <c r="AA14" s="97"/>
      <c r="AB14" s="97"/>
      <c r="AC14" s="97"/>
      <c r="AD14" s="97"/>
    </row>
    <row r="15" spans="1:30" ht="15.75" customHeight="1">
      <c r="A15" s="98"/>
      <c r="B15" s="121" t="s">
        <v>78</v>
      </c>
      <c r="C15" s="122" t="s">
        <v>219</v>
      </c>
      <c r="D15" s="123">
        <f t="shared" si="5"/>
        <v>9820</v>
      </c>
      <c r="E15" s="123">
        <f t="shared" si="4"/>
        <v>2400</v>
      </c>
      <c r="F15" s="123">
        <f>ROUND(SUM(D15:E15)*90/100,0)</f>
        <v>10998</v>
      </c>
      <c r="G15" s="123">
        <f t="shared" si="1"/>
        <v>1222</v>
      </c>
      <c r="H15" s="123">
        <v>300</v>
      </c>
      <c r="I15" s="123">
        <v>0</v>
      </c>
      <c r="J15" s="123">
        <v>0</v>
      </c>
      <c r="K15" s="123">
        <v>600</v>
      </c>
      <c r="L15" s="123">
        <v>0</v>
      </c>
      <c r="M15" s="124">
        <f t="shared" si="2"/>
        <v>25340</v>
      </c>
      <c r="N15" s="123">
        <v>100</v>
      </c>
      <c r="O15" s="123">
        <v>200</v>
      </c>
      <c r="P15" s="123">
        <f t="shared" si="3"/>
        <v>2322</v>
      </c>
      <c r="Q15" s="125">
        <v>0</v>
      </c>
      <c r="R15" s="125">
        <v>0</v>
      </c>
      <c r="S15" s="125">
        <v>0</v>
      </c>
      <c r="T15" s="125">
        <v>0</v>
      </c>
      <c r="U15" s="125"/>
      <c r="V15" s="97"/>
      <c r="W15" s="97"/>
      <c r="X15" s="97"/>
      <c r="Y15" s="97"/>
      <c r="Z15" s="97"/>
      <c r="AA15" s="97"/>
      <c r="AB15" s="97"/>
      <c r="AC15" s="97"/>
      <c r="AD15" s="97"/>
    </row>
    <row r="16" spans="1:30" ht="15.75" customHeight="1">
      <c r="A16" s="98"/>
      <c r="B16" s="121" t="s">
        <v>20</v>
      </c>
      <c r="C16" s="122" t="s">
        <v>220</v>
      </c>
      <c r="D16" s="123">
        <f t="shared" si="5"/>
        <v>9820</v>
      </c>
      <c r="E16" s="123">
        <f t="shared" si="4"/>
        <v>2400</v>
      </c>
      <c r="F16" s="123">
        <f>ROUND(SUM(D16:E16)*90/100,0)</f>
        <v>10998</v>
      </c>
      <c r="G16" s="123">
        <f t="shared" si="1"/>
        <v>1222</v>
      </c>
      <c r="H16" s="123">
        <v>300</v>
      </c>
      <c r="I16" s="123">
        <v>0</v>
      </c>
      <c r="J16" s="123">
        <v>0</v>
      </c>
      <c r="K16" s="123">
        <v>600</v>
      </c>
      <c r="L16" s="123">
        <v>0</v>
      </c>
      <c r="M16" s="124">
        <f t="shared" si="2"/>
        <v>25340</v>
      </c>
      <c r="N16" s="123">
        <v>100</v>
      </c>
      <c r="O16" s="123">
        <v>200</v>
      </c>
      <c r="P16" s="123">
        <f t="shared" si="3"/>
        <v>2322</v>
      </c>
      <c r="Q16" s="125">
        <v>0</v>
      </c>
      <c r="R16" s="125">
        <v>0</v>
      </c>
      <c r="S16" s="125">
        <v>0</v>
      </c>
      <c r="T16" s="125">
        <v>0</v>
      </c>
      <c r="U16" s="125"/>
      <c r="V16" s="97"/>
      <c r="W16" s="97"/>
      <c r="X16" s="97"/>
      <c r="Y16" s="97"/>
      <c r="Z16" s="97"/>
      <c r="AA16" s="97"/>
      <c r="AB16" s="97"/>
      <c r="AC16" s="97"/>
      <c r="AD16" s="97"/>
    </row>
    <row r="17" spans="1:30" ht="15.75" customHeight="1">
      <c r="A17" s="98"/>
      <c r="B17" s="121" t="s">
        <v>65</v>
      </c>
      <c r="C17" s="122" t="s">
        <v>240</v>
      </c>
      <c r="D17" s="123">
        <f t="shared" si="5"/>
        <v>9820</v>
      </c>
      <c r="E17" s="123">
        <f t="shared" si="4"/>
        <v>2400</v>
      </c>
      <c r="F17" s="123">
        <f>ROUND(SUM(D17:E17)*90/100,0)</f>
        <v>10998</v>
      </c>
      <c r="G17" s="123">
        <f t="shared" si="1"/>
        <v>1222</v>
      </c>
      <c r="H17" s="123">
        <v>300</v>
      </c>
      <c r="I17" s="123">
        <v>0</v>
      </c>
      <c r="J17" s="123">
        <v>0</v>
      </c>
      <c r="K17" s="123">
        <v>600</v>
      </c>
      <c r="L17" s="123">
        <v>0</v>
      </c>
      <c r="M17" s="124">
        <f t="shared" si="2"/>
        <v>25340</v>
      </c>
      <c r="N17" s="123">
        <v>100</v>
      </c>
      <c r="O17" s="123">
        <v>200</v>
      </c>
      <c r="P17" s="123">
        <f t="shared" si="3"/>
        <v>2322</v>
      </c>
      <c r="Q17" s="125">
        <v>0</v>
      </c>
      <c r="R17" s="125">
        <v>0</v>
      </c>
      <c r="S17" s="125">
        <v>0</v>
      </c>
      <c r="T17" s="125">
        <v>0</v>
      </c>
      <c r="U17" s="125"/>
      <c r="V17" s="97"/>
      <c r="W17" s="97"/>
      <c r="X17" s="97"/>
      <c r="Y17" s="97"/>
      <c r="Z17" s="97"/>
      <c r="AA17" s="97"/>
      <c r="AB17" s="97"/>
      <c r="AC17" s="97"/>
      <c r="AD17" s="97"/>
    </row>
    <row r="18" spans="1:30" ht="15.75" customHeight="1">
      <c r="A18" s="98"/>
      <c r="B18" s="121" t="s">
        <v>66</v>
      </c>
      <c r="C18" s="122" t="s">
        <v>241</v>
      </c>
      <c r="D18" s="123">
        <f t="shared" si="5"/>
        <v>9820</v>
      </c>
      <c r="E18" s="123">
        <f t="shared" si="4"/>
        <v>2400</v>
      </c>
      <c r="F18" s="123">
        <f>ROUND(SUM(D18:E18)*90/100,0)</f>
        <v>10998</v>
      </c>
      <c r="G18" s="123">
        <f t="shared" si="1"/>
        <v>1222</v>
      </c>
      <c r="H18" s="123">
        <v>300</v>
      </c>
      <c r="I18" s="123">
        <v>0</v>
      </c>
      <c r="J18" s="123">
        <v>0</v>
      </c>
      <c r="K18" s="123">
        <v>600</v>
      </c>
      <c r="L18" s="123">
        <v>0</v>
      </c>
      <c r="M18" s="124">
        <f t="shared" si="2"/>
        <v>25340</v>
      </c>
      <c r="N18" s="123">
        <v>100</v>
      </c>
      <c r="O18" s="123">
        <v>200</v>
      </c>
      <c r="P18" s="123">
        <f t="shared" si="3"/>
        <v>2322</v>
      </c>
      <c r="Q18" s="125">
        <v>0</v>
      </c>
      <c r="R18" s="125">
        <v>0</v>
      </c>
      <c r="S18" s="125">
        <v>759</v>
      </c>
      <c r="T18" s="125">
        <v>0</v>
      </c>
      <c r="U18" s="125"/>
      <c r="V18" s="97"/>
      <c r="W18" s="97"/>
      <c r="X18" s="97"/>
      <c r="Y18" s="97"/>
      <c r="Z18" s="97"/>
      <c r="AA18" s="97"/>
      <c r="AB18" s="97"/>
      <c r="AC18" s="97"/>
      <c r="AD18" s="97"/>
    </row>
    <row r="19" spans="1:30" ht="15.75" customHeight="1">
      <c r="A19" s="98"/>
      <c r="B19" s="121" t="s">
        <v>67</v>
      </c>
      <c r="C19" s="122" t="s">
        <v>106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4"/>
      <c r="N19" s="123"/>
      <c r="O19" s="123"/>
      <c r="P19" s="123"/>
      <c r="Q19" s="125"/>
      <c r="R19" s="125"/>
      <c r="S19" s="125"/>
      <c r="T19" s="125"/>
      <c r="U19" s="125"/>
      <c r="V19" s="97"/>
      <c r="W19" s="97"/>
      <c r="X19" s="97"/>
      <c r="Y19" s="97"/>
      <c r="Z19" s="97"/>
      <c r="AA19" s="97"/>
      <c r="AB19" s="97"/>
      <c r="AC19" s="97"/>
      <c r="AD19" s="97"/>
    </row>
    <row r="20" spans="1:30" ht="15.75" customHeight="1">
      <c r="A20" s="98"/>
      <c r="B20" s="121"/>
      <c r="C20" s="122" t="s">
        <v>209</v>
      </c>
      <c r="D20" s="123"/>
      <c r="E20" s="123"/>
      <c r="F20" s="123">
        <v>3666</v>
      </c>
      <c r="G20" s="123"/>
      <c r="H20" s="123"/>
      <c r="I20" s="123"/>
      <c r="J20" s="123"/>
      <c r="K20" s="123"/>
      <c r="L20" s="123"/>
      <c r="M20" s="124">
        <f t="shared" si="2"/>
        <v>3666</v>
      </c>
      <c r="N20" s="123"/>
      <c r="O20" s="123"/>
      <c r="P20" s="123"/>
      <c r="Q20" s="125"/>
      <c r="R20" s="125"/>
      <c r="S20" s="125"/>
      <c r="T20" s="125"/>
      <c r="U20" s="125"/>
      <c r="V20" s="97"/>
      <c r="W20" s="97"/>
      <c r="X20" s="97"/>
      <c r="Y20" s="97"/>
      <c r="Z20" s="97"/>
      <c r="AA20" s="97"/>
      <c r="AB20" s="97"/>
      <c r="AC20" s="97"/>
      <c r="AD20" s="97"/>
    </row>
    <row r="21" spans="1:30" ht="15.75" customHeight="1">
      <c r="A21" s="98"/>
      <c r="B21" s="121" t="s">
        <v>68</v>
      </c>
      <c r="C21" s="122" t="s">
        <v>106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4"/>
      <c r="N21" s="123"/>
      <c r="O21" s="123"/>
      <c r="P21" s="125"/>
      <c r="Q21" s="125"/>
      <c r="R21" s="125"/>
      <c r="S21" s="125"/>
      <c r="T21" s="125"/>
      <c r="U21" s="125"/>
      <c r="V21" s="97"/>
      <c r="W21" s="97"/>
      <c r="X21" s="97"/>
      <c r="Y21" s="97"/>
      <c r="Z21" s="97"/>
      <c r="AA21" s="97"/>
      <c r="AB21" s="97"/>
      <c r="AC21" s="97"/>
      <c r="AD21" s="97"/>
    </row>
    <row r="22" spans="1:30" ht="15.75" customHeight="1">
      <c r="A22" s="98"/>
      <c r="B22" s="121"/>
      <c r="C22" s="122" t="s">
        <v>210</v>
      </c>
      <c r="D22" s="123"/>
      <c r="E22" s="123"/>
      <c r="F22" s="123">
        <f>ROUND(SUM(D11:E11)*10/100*4,0)</f>
        <v>4888</v>
      </c>
      <c r="G22" s="123"/>
      <c r="H22" s="123"/>
      <c r="I22" s="123"/>
      <c r="J22" s="123"/>
      <c r="K22" s="123"/>
      <c r="L22" s="123"/>
      <c r="M22" s="124">
        <f t="shared" si="2"/>
        <v>4888</v>
      </c>
      <c r="N22" s="123"/>
      <c r="O22" s="123"/>
      <c r="P22" s="125"/>
      <c r="Q22" s="125"/>
      <c r="R22" s="125"/>
      <c r="S22" s="125"/>
      <c r="T22" s="125"/>
      <c r="U22" s="125"/>
      <c r="V22" s="97"/>
      <c r="W22" s="97"/>
      <c r="X22" s="97"/>
      <c r="Y22" s="97"/>
      <c r="Z22" s="97"/>
      <c r="AA22" s="97"/>
      <c r="AB22" s="97"/>
      <c r="AC22" s="97"/>
      <c r="AD22" s="97"/>
    </row>
    <row r="23" spans="1:30" ht="15.75" customHeight="1">
      <c r="A23" s="98"/>
      <c r="B23" s="121" t="s">
        <v>69</v>
      </c>
      <c r="C23" s="121" t="s">
        <v>107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4"/>
      <c r="N23" s="123"/>
      <c r="O23" s="123"/>
      <c r="P23" s="125"/>
      <c r="Q23" s="125"/>
      <c r="R23" s="125"/>
      <c r="S23" s="125"/>
      <c r="T23" s="125"/>
      <c r="U23" s="125"/>
      <c r="V23" s="97"/>
      <c r="W23" s="97"/>
      <c r="X23" s="97"/>
      <c r="Y23" s="97"/>
      <c r="Z23" s="97"/>
      <c r="AA23" s="97"/>
      <c r="AB23" s="97"/>
      <c r="AC23" s="97"/>
      <c r="AD23" s="97"/>
    </row>
    <row r="24" spans="1:30" ht="15.75" customHeight="1">
      <c r="A24" s="98"/>
      <c r="B24" s="121"/>
      <c r="C24" s="121" t="s">
        <v>242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4"/>
      <c r="N24" s="123"/>
      <c r="O24" s="123"/>
      <c r="P24" s="125"/>
      <c r="Q24" s="125"/>
      <c r="R24" s="125"/>
      <c r="S24" s="125"/>
      <c r="T24" s="125"/>
      <c r="U24" s="125"/>
      <c r="V24" s="97"/>
      <c r="W24" s="97"/>
      <c r="X24" s="97"/>
      <c r="Y24" s="97"/>
      <c r="Z24" s="97"/>
      <c r="AA24" s="97"/>
      <c r="AB24" s="97"/>
      <c r="AC24" s="97"/>
      <c r="AD24" s="97"/>
    </row>
    <row r="25" spans="1:30" ht="15.75" customHeight="1">
      <c r="A25" s="98"/>
      <c r="B25" s="121"/>
      <c r="C25" s="121"/>
      <c r="D25" s="123"/>
      <c r="E25" s="123"/>
      <c r="F25" s="123"/>
      <c r="G25" s="123"/>
      <c r="H25" s="123"/>
      <c r="I25" s="123"/>
      <c r="J25" s="123"/>
      <c r="K25" s="123"/>
      <c r="L25" s="123"/>
      <c r="M25" s="124"/>
      <c r="N25" s="123"/>
      <c r="O25" s="123"/>
      <c r="P25" s="125"/>
      <c r="Q25" s="125"/>
      <c r="R25" s="125"/>
      <c r="S25" s="125"/>
      <c r="T25" s="125"/>
      <c r="U25" s="125"/>
      <c r="V25" s="97"/>
      <c r="W25" s="97"/>
      <c r="X25" s="97"/>
      <c r="Y25" s="97"/>
      <c r="Z25" s="97"/>
      <c r="AA25" s="97"/>
      <c r="AB25" s="97"/>
      <c r="AC25" s="97"/>
      <c r="AD25" s="97"/>
    </row>
    <row r="26" spans="1:30" ht="15.75" customHeight="1">
      <c r="A26" s="98"/>
      <c r="B26" s="121" t="s">
        <v>70</v>
      </c>
      <c r="C26" s="121" t="s">
        <v>108</v>
      </c>
      <c r="D26" s="123"/>
      <c r="E26" s="123"/>
      <c r="F26" s="123"/>
      <c r="G26" s="123"/>
      <c r="H26" s="123"/>
      <c r="I26" s="123"/>
      <c r="J26" s="123"/>
      <c r="K26" s="123"/>
      <c r="L26" s="123"/>
      <c r="M26" s="124"/>
      <c r="N26" s="123"/>
      <c r="O26" s="123"/>
      <c r="P26" s="125"/>
      <c r="Q26" s="125"/>
      <c r="R26" s="125"/>
      <c r="S26" s="125"/>
      <c r="T26" s="125"/>
      <c r="U26" s="125"/>
      <c r="V26" s="97"/>
      <c r="W26" s="97"/>
      <c r="X26" s="97"/>
      <c r="Y26" s="97"/>
      <c r="Z26" s="97"/>
      <c r="AA26" s="97"/>
      <c r="AB26" s="97"/>
      <c r="AC26" s="97"/>
      <c r="AD26" s="97"/>
    </row>
    <row r="27" spans="1:30" ht="15.75" customHeight="1">
      <c r="A27" s="98"/>
      <c r="B27" s="121" t="s">
        <v>71</v>
      </c>
      <c r="C27" s="121" t="s">
        <v>109</v>
      </c>
      <c r="D27" s="123"/>
      <c r="E27" s="123"/>
      <c r="F27" s="123"/>
      <c r="G27" s="123"/>
      <c r="H27" s="123"/>
      <c r="I27" s="123"/>
      <c r="J27" s="123"/>
      <c r="K27" s="123"/>
      <c r="L27" s="123"/>
      <c r="M27" s="124"/>
      <c r="N27" s="123"/>
      <c r="O27" s="123"/>
      <c r="P27" s="125"/>
      <c r="Q27" s="125"/>
      <c r="R27" s="125"/>
      <c r="S27" s="125"/>
      <c r="T27" s="125"/>
      <c r="U27" s="125"/>
      <c r="X27" s="97"/>
      <c r="Y27" s="97"/>
      <c r="Z27" s="97"/>
      <c r="AA27" s="97"/>
      <c r="AB27" s="97"/>
      <c r="AC27" s="97"/>
      <c r="AD27" s="97"/>
    </row>
    <row r="28" spans="1:30" ht="15.75" customHeight="1">
      <c r="A28" s="98"/>
      <c r="B28" s="121"/>
      <c r="C28" s="121" t="s">
        <v>110</v>
      </c>
      <c r="D28" s="123"/>
      <c r="E28" s="123"/>
      <c r="F28" s="123"/>
      <c r="G28" s="123"/>
      <c r="H28" s="123"/>
      <c r="I28" s="123"/>
      <c r="J28" s="123"/>
      <c r="K28" s="123"/>
      <c r="L28" s="123"/>
      <c r="M28" s="124"/>
      <c r="N28" s="123"/>
      <c r="O28" s="123"/>
      <c r="P28" s="125"/>
      <c r="Q28" s="125"/>
      <c r="R28" s="125"/>
      <c r="S28" s="125"/>
      <c r="T28" s="125"/>
      <c r="U28" s="125"/>
      <c r="X28" s="97"/>
      <c r="Y28" s="97"/>
      <c r="Z28" s="97"/>
      <c r="AA28" s="97"/>
      <c r="AB28" s="97"/>
      <c r="AC28" s="97"/>
      <c r="AD28" s="97"/>
    </row>
    <row r="29" spans="1:21" ht="15.75" customHeight="1">
      <c r="A29" s="98"/>
      <c r="B29" s="121"/>
      <c r="C29" s="121" t="s">
        <v>5</v>
      </c>
      <c r="D29" s="123"/>
      <c r="E29" s="123"/>
      <c r="F29" s="123"/>
      <c r="G29" s="123"/>
      <c r="H29" s="123"/>
      <c r="I29" s="123"/>
      <c r="J29" s="123"/>
      <c r="K29" s="123"/>
      <c r="L29" s="123"/>
      <c r="M29" s="124"/>
      <c r="N29" s="123"/>
      <c r="O29" s="123"/>
      <c r="P29" s="125"/>
      <c r="Q29" s="125"/>
      <c r="R29" s="125"/>
      <c r="S29" s="125"/>
      <c r="T29" s="125"/>
      <c r="U29" s="125"/>
    </row>
    <row r="30" spans="1:21" ht="14.25" customHeight="1">
      <c r="A30" s="98"/>
      <c r="B30" s="121"/>
      <c r="C30" s="121"/>
      <c r="D30" s="123"/>
      <c r="E30" s="123"/>
      <c r="F30" s="123"/>
      <c r="G30" s="123"/>
      <c r="H30" s="123"/>
      <c r="I30" s="123"/>
      <c r="J30" s="123"/>
      <c r="K30" s="123"/>
      <c r="L30" s="123"/>
      <c r="M30" s="124"/>
      <c r="N30" s="123"/>
      <c r="O30" s="123"/>
      <c r="P30" s="125"/>
      <c r="Q30" s="125"/>
      <c r="R30" s="125"/>
      <c r="S30" s="125"/>
      <c r="T30" s="125"/>
      <c r="U30" s="125"/>
    </row>
    <row r="31" spans="1:21" ht="18" customHeight="1">
      <c r="A31" s="98"/>
      <c r="B31" s="278" t="s">
        <v>111</v>
      </c>
      <c r="C31" s="278"/>
      <c r="D31" s="124">
        <f>SUM(D7:D30)</f>
        <v>116400</v>
      </c>
      <c r="E31" s="124">
        <f>SUM(E7:E30)</f>
        <v>28800</v>
      </c>
      <c r="F31" s="124">
        <f aca="true" t="shared" si="6" ref="F31:L31">SUM(F7:F30)</f>
        <v>126755</v>
      </c>
      <c r="G31" s="124">
        <f t="shared" si="6"/>
        <v>14520</v>
      </c>
      <c r="H31" s="124">
        <f t="shared" si="6"/>
        <v>3600</v>
      </c>
      <c r="I31" s="124">
        <f t="shared" si="6"/>
        <v>0</v>
      </c>
      <c r="J31" s="124">
        <f t="shared" si="6"/>
        <v>0</v>
      </c>
      <c r="K31" s="124">
        <f t="shared" si="6"/>
        <v>6000</v>
      </c>
      <c r="L31" s="124">
        <f t="shared" si="6"/>
        <v>0</v>
      </c>
      <c r="M31" s="126">
        <f>SUM(M7:M30)</f>
        <v>296075</v>
      </c>
      <c r="N31" s="124">
        <f aca="true" t="shared" si="7" ref="N31:T31">SUM(N7:N30)</f>
        <v>1200</v>
      </c>
      <c r="O31" s="124">
        <f t="shared" si="7"/>
        <v>2400</v>
      </c>
      <c r="P31" s="124">
        <f t="shared" si="7"/>
        <v>26343</v>
      </c>
      <c r="Q31" s="124">
        <f t="shared" si="7"/>
        <v>0</v>
      </c>
      <c r="R31" s="124">
        <f t="shared" si="7"/>
        <v>0</v>
      </c>
      <c r="S31" s="124">
        <f t="shared" si="7"/>
        <v>759</v>
      </c>
      <c r="T31" s="124">
        <f t="shared" si="7"/>
        <v>0</v>
      </c>
      <c r="U31" s="127"/>
    </row>
    <row r="32" spans="1:15" ht="16.5">
      <c r="A32" s="98"/>
      <c r="B32" s="99"/>
      <c r="C32" s="100"/>
      <c r="D32" s="101"/>
      <c r="E32" s="102"/>
      <c r="F32" s="10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1:18" ht="15.75" customHeight="1">
      <c r="A33" s="98"/>
      <c r="B33" s="99"/>
      <c r="C33" s="88" t="s">
        <v>158</v>
      </c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94" t="s">
        <v>138</v>
      </c>
      <c r="Q33" s="194"/>
      <c r="R33" s="194"/>
    </row>
    <row r="34" spans="2:18" ht="17.25" customHeight="1">
      <c r="B34" s="98"/>
      <c r="C34" s="88" t="s">
        <v>161</v>
      </c>
      <c r="D34" s="281" t="s">
        <v>243</v>
      </c>
      <c r="E34" s="281"/>
      <c r="F34" s="281"/>
      <c r="G34" s="141"/>
      <c r="P34" s="194" t="s">
        <v>179</v>
      </c>
      <c r="Q34" s="194"/>
      <c r="R34" s="194"/>
    </row>
    <row r="35" spans="3:7" ht="15" customHeight="1">
      <c r="C35" s="88" t="s">
        <v>160</v>
      </c>
      <c r="D35" s="266" t="s">
        <v>244</v>
      </c>
      <c r="E35" s="266"/>
      <c r="F35" s="97"/>
      <c r="G35" s="97"/>
    </row>
    <row r="36" ht="2.25" customHeight="1"/>
  </sheetData>
  <sheetProtection/>
  <mergeCells count="28">
    <mergeCell ref="C2:E2"/>
    <mergeCell ref="G2:I2"/>
    <mergeCell ref="P2:U2"/>
    <mergeCell ref="B31:C31"/>
    <mergeCell ref="P33:R33"/>
    <mergeCell ref="P34:R34"/>
    <mergeCell ref="B3:B5"/>
    <mergeCell ref="C3:C5"/>
    <mergeCell ref="D3:D5"/>
    <mergeCell ref="E3:E5"/>
    <mergeCell ref="F3:F5"/>
    <mergeCell ref="H3:H5"/>
    <mergeCell ref="I3:I5"/>
    <mergeCell ref="L3:L5"/>
    <mergeCell ref="M3:M5"/>
    <mergeCell ref="K3:K5"/>
    <mergeCell ref="J3:J5"/>
    <mergeCell ref="G3:G5"/>
    <mergeCell ref="D35:E35"/>
    <mergeCell ref="D34:F34"/>
    <mergeCell ref="U3:U5"/>
    <mergeCell ref="P3:P5"/>
    <mergeCell ref="N3:N5"/>
    <mergeCell ref="O3:O5"/>
    <mergeCell ref="Q3:Q5"/>
    <mergeCell ref="R3:R5"/>
    <mergeCell ref="S3:S5"/>
    <mergeCell ref="T3:T5"/>
  </mergeCells>
  <printOptions/>
  <pageMargins left="0.4" right="0.4" top="0.5" bottom="0.5" header="0.25" footer="0.25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0" sqref="F2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ssc</dc:creator>
  <cp:keywords/>
  <dc:description/>
  <cp:lastModifiedBy>Acer</cp:lastModifiedBy>
  <cp:lastPrinted>2014-01-07T10:02:02Z</cp:lastPrinted>
  <dcterms:created xsi:type="dcterms:W3CDTF">2012-01-20T03:44:45Z</dcterms:created>
  <dcterms:modified xsi:type="dcterms:W3CDTF">2014-02-17T17:34:28Z</dcterms:modified>
  <cp:category/>
  <cp:version/>
  <cp:contentType/>
  <cp:contentStatus/>
</cp:coreProperties>
</file>